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4"/>
  </bookViews>
  <sheets>
    <sheet name="Inf. Acciones y Resultados" sheetId="1" r:id="rId1"/>
    <sheet name="Factores de conversión" sheetId="2" state="hidden" r:id="rId2"/>
    <sheet name="Listas desplegables" sheetId="3" state="hidden" r:id="rId3"/>
    <sheet name="Precios Energía" sheetId="4" state="hidden" r:id="rId4"/>
    <sheet name="Hoja1" sheetId="5" r:id="rId5"/>
  </sheets>
  <externalReferences>
    <externalReference r:id="rId8"/>
    <externalReference r:id="rId9"/>
  </externalReferences>
  <definedNames>
    <definedName name="Fuentes">'[1]Hoja1'!$B$3:$B$11</definedName>
  </definedNames>
  <calcPr fullCalcOnLoad="1"/>
</workbook>
</file>

<file path=xl/comments4.xml><?xml version="1.0" encoding="utf-8"?>
<comments xmlns="http://schemas.openxmlformats.org/spreadsheetml/2006/main">
  <authors>
    <author>Mariana Scala</author>
  </authors>
  <commentList>
    <comment ref="D2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D22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comments5.xml><?xml version="1.0" encoding="utf-8"?>
<comments xmlns="http://schemas.openxmlformats.org/spreadsheetml/2006/main">
  <authors>
    <author>Mariana Scala</author>
  </authors>
  <commentList>
    <comment ref="AA28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  <comment ref="AA30" authorId="0">
      <text>
        <r>
          <rPr>
            <b/>
            <sz val="9"/>
            <rFont val="Tahoma"/>
            <family val="2"/>
          </rPr>
          <t>Mariana Scala:</t>
        </r>
        <r>
          <rPr>
            <sz val="9"/>
            <rFont val="Tahoma"/>
            <family val="2"/>
          </rPr>
          <t xml:space="preserve">
densidades @ 15°C promedios de las elaboraciones de los últimos meses nov 2014 a feb 2015  </t>
        </r>
      </text>
    </comment>
  </commentList>
</comments>
</file>

<file path=xl/sharedStrings.xml><?xml version="1.0" encoding="utf-8"?>
<sst xmlns="http://schemas.openxmlformats.org/spreadsheetml/2006/main" count="723" uniqueCount="263">
  <si>
    <t xml:space="preserve">Calentamiento de Agua </t>
  </si>
  <si>
    <t>Frío de Proceso</t>
  </si>
  <si>
    <t xml:space="preserve">Calor directo </t>
  </si>
  <si>
    <t>Iluminación</t>
  </si>
  <si>
    <t>Fuerza Motriz</t>
  </si>
  <si>
    <t xml:space="preserve">Cogeneración </t>
  </si>
  <si>
    <t>Conservación de alimentos</t>
  </si>
  <si>
    <t>Calefacción de ambientes</t>
  </si>
  <si>
    <t>Ventilación y Refrigeración de Ambientes</t>
  </si>
  <si>
    <t>Otros (especifique)</t>
  </si>
  <si>
    <t xml:space="preserve">Gas natural  </t>
  </si>
  <si>
    <t xml:space="preserve">Supergás  </t>
  </si>
  <si>
    <t>Gas propano</t>
  </si>
  <si>
    <t>Carbón mineral</t>
  </si>
  <si>
    <t xml:space="preserve">Nafta  </t>
  </si>
  <si>
    <t>Diesel Oil</t>
  </si>
  <si>
    <t xml:space="preserve">Gas Oil                                 </t>
  </si>
  <si>
    <t>Fuel Oil</t>
  </si>
  <si>
    <t>Coque</t>
  </si>
  <si>
    <t>Solar Térmica</t>
  </si>
  <si>
    <t>Vida útil de la medida (años)</t>
  </si>
  <si>
    <t xml:space="preserve">Generación de Vapor </t>
  </si>
  <si>
    <t>USOS</t>
  </si>
  <si>
    <t>FUENTES</t>
  </si>
  <si>
    <t>Información a proporcionar</t>
  </si>
  <si>
    <t>Nombre de la medida</t>
  </si>
  <si>
    <t>Proporcione un breve nombre de la medida. Ejs.: paneles solares para agua caliente sanitaria, cambio de compresor, etc.</t>
  </si>
  <si>
    <t>No aplica</t>
  </si>
  <si>
    <t>Adjunte evidencias. Ej: especificaciones, cálculos, etc.</t>
  </si>
  <si>
    <t>Objetivo de la medida</t>
  </si>
  <si>
    <t>Consumo de combustible/electricidad (unidades físicas/año)</t>
  </si>
  <si>
    <t>Consumo de energía (tep/año)</t>
  </si>
  <si>
    <t>UNIDAD DE MEDIDA</t>
  </si>
  <si>
    <t>MWh</t>
  </si>
  <si>
    <t>tep</t>
  </si>
  <si>
    <t>L Gas Oil</t>
  </si>
  <si>
    <t>L Nafta</t>
  </si>
  <si>
    <t>L Fuel Oil</t>
  </si>
  <si>
    <t>kg Fuel Oil</t>
  </si>
  <si>
    <t>m3N Gas Natural</t>
  </si>
  <si>
    <t>kg GLP (Supergas)</t>
  </si>
  <si>
    <t>m3N Propano</t>
  </si>
  <si>
    <t>Adjunte evidencias del consumo (mediciones, facturas, cálculos, etc.)</t>
  </si>
  <si>
    <t>Fecha de inicio de operación real o prevista (dd/mmm/año)</t>
  </si>
  <si>
    <t>Indique la fecha real o prevista de inicio de operación de la medida</t>
  </si>
  <si>
    <t>Adjunte registros de puesta en operación o cronogramas previstos</t>
  </si>
  <si>
    <t>A. Datos generales</t>
  </si>
  <si>
    <t>C. Escenario de medida de EE</t>
  </si>
  <si>
    <t>D. Resultados</t>
  </si>
  <si>
    <t>B. Escenario antes de la medida o de referencia</t>
  </si>
  <si>
    <t>Cálculo automático</t>
  </si>
  <si>
    <t>Energía eléctrica de la red</t>
  </si>
  <si>
    <t>Energía eléctrica eólica</t>
  </si>
  <si>
    <t>Energía eléctrica solar fotovoltaica</t>
  </si>
  <si>
    <t>Energía eléctrica a partir de biomasa</t>
  </si>
  <si>
    <t>FACTORES DE CONVERSIÓN</t>
  </si>
  <si>
    <t>=</t>
  </si>
  <si>
    <t>Consumo de energía ($/año)</t>
  </si>
  <si>
    <t>Precio del combustible/electricidad</t>
  </si>
  <si>
    <t>TIPO DE TARIFA</t>
  </si>
  <si>
    <t>TGS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</si>
  <si>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</si>
  <si>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</si>
  <si>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</si>
  <si>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</si>
  <si>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</si>
  <si>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</si>
  <si>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</si>
  <si>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</si>
  <si>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</si>
  <si>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Fuel Oil Medio ($/L)</t>
  </si>
  <si>
    <t>Fuel Oil Medio ($/kg)</t>
  </si>
  <si>
    <t>Fuel Oil Pesado ($/L)</t>
  </si>
  <si>
    <t>Fuel Oil Pesado ($/kg)</t>
  </si>
  <si>
    <t>Gasoil ($/L)</t>
  </si>
  <si>
    <t>Nafta ($/L)</t>
  </si>
  <si>
    <t>Gas Natural ($/m3N)</t>
  </si>
  <si>
    <t>Gas propano ($/m3N)</t>
  </si>
  <si>
    <t>GLP (Supergas) ($/m3N)</t>
  </si>
  <si>
    <t>Seleccione el tipo de tarifa/unidades según energético</t>
  </si>
  <si>
    <t>TARIFA/PRECIO</t>
  </si>
  <si>
    <t>Pliego Tarifario UTE vigente desde el 16/01/2015</t>
  </si>
  <si>
    <t>1 kWh a 1000 kWh</t>
  </si>
  <si>
    <t>$/kWh</t>
  </si>
  <si>
    <t>más de 1001 kWh</t>
  </si>
  <si>
    <t>Triple Horario</t>
  </si>
  <si>
    <t>Tarifas Triple Horario</t>
  </si>
  <si>
    <t>Nivel de tensión</t>
  </si>
  <si>
    <t>Valle</t>
  </si>
  <si>
    <t xml:space="preserve">Llano </t>
  </si>
  <si>
    <t>Punta</t>
  </si>
  <si>
    <t>Promedio</t>
  </si>
  <si>
    <t>Medianos consumidores</t>
  </si>
  <si>
    <t>Llano</t>
  </si>
  <si>
    <t>Pliego Tarifario ANCAP</t>
  </si>
  <si>
    <t>Fuel oil - medio</t>
  </si>
  <si>
    <t>$/L</t>
  </si>
  <si>
    <t>Precios vigentes al 09/01/20104</t>
  </si>
  <si>
    <t>densidad FOM</t>
  </si>
  <si>
    <t>kg/L</t>
  </si>
  <si>
    <t>$/kg</t>
  </si>
  <si>
    <t>Fuel oil - pesado</t>
  </si>
  <si>
    <t>densidad FOP</t>
  </si>
  <si>
    <t>Gas oil</t>
  </si>
  <si>
    <t>Gas oil 50-S. Precios vigentes al 08/01/2015</t>
  </si>
  <si>
    <t>Nafta</t>
  </si>
  <si>
    <t>Super 95 30-S. Precios vigentes al 08/01/2015</t>
  </si>
  <si>
    <t>Gas natural</t>
  </si>
  <si>
    <t>Supergas (GLP)</t>
  </si>
  <si>
    <t>Supergas granel (GLP)</t>
  </si>
  <si>
    <t>GLP_granel ($/kg)</t>
  </si>
  <si>
    <t>Propano Industrial Redes (GLP)</t>
  </si>
  <si>
    <t>GLP (Supergas) ($/kg)</t>
  </si>
  <si>
    <t>Ahorro de energía en tep</t>
  </si>
  <si>
    <t>Condición de Eficiencia Energética</t>
  </si>
  <si>
    <t>FICHA TÉCNICA</t>
  </si>
  <si>
    <t>Denominación</t>
  </si>
  <si>
    <t>Nombre de la empresa, entidad o centro de trabajo</t>
  </si>
  <si>
    <t>PREMIO NACIONAL DE EFICIENCIA ENERGÉTICA 2015</t>
  </si>
  <si>
    <t>Inversión ($U, indicar tipo de cambio)</t>
  </si>
  <si>
    <t>Indique la vida útil de la medida</t>
  </si>
  <si>
    <t>Si la fuente de energía utilizada no se encuentra en la lista desplegable previa (ej: leña, residuos de biomasa), especifíquela aquí.</t>
  </si>
  <si>
    <t>FACTORES DE CONVERSIÓN (en base al PCI)</t>
  </si>
  <si>
    <t>tep/t</t>
  </si>
  <si>
    <t>asfaltos</t>
  </si>
  <si>
    <t>azufre líquido</t>
  </si>
  <si>
    <t>bagazo</t>
  </si>
  <si>
    <t>butano</t>
  </si>
  <si>
    <t>biodiesel</t>
  </si>
  <si>
    <t>bioetanol</t>
  </si>
  <si>
    <t>coque de petróleo</t>
  </si>
  <si>
    <t>coque de petróleo importado</t>
  </si>
  <si>
    <t>carbón mineral</t>
  </si>
  <si>
    <t>carbón vegetal</t>
  </si>
  <si>
    <t>cáscara de arroz</t>
  </si>
  <si>
    <t>cáscara de girasol</t>
  </si>
  <si>
    <t>casullo de cebada</t>
  </si>
  <si>
    <t>coque de carbón</t>
  </si>
  <si>
    <t>diesel oil</t>
  </si>
  <si>
    <t>electricidad (equivalente teórico)</t>
  </si>
  <si>
    <t>tep/MWh</t>
  </si>
  <si>
    <t>gas fuel</t>
  </si>
  <si>
    <t>gas manufacturado</t>
  </si>
  <si>
    <t>gas natural</t>
  </si>
  <si>
    <t>gas oil</t>
  </si>
  <si>
    <t>gas oil 50S</t>
  </si>
  <si>
    <t>gases olorosos</t>
  </si>
  <si>
    <t>gasolina 85 especial</t>
  </si>
  <si>
    <t>gasolina 87 SP</t>
  </si>
  <si>
    <t>(4)</t>
  </si>
  <si>
    <t>gasolina 95 supra</t>
  </si>
  <si>
    <t>gasolina super 95 SP</t>
  </si>
  <si>
    <t>gasolina aviación 100/130</t>
  </si>
  <si>
    <t>gasolina aviación 80/86</t>
  </si>
  <si>
    <t>gasolina ecosupra</t>
  </si>
  <si>
    <t>gasolina premium 97 SP</t>
  </si>
  <si>
    <t>leña</t>
  </si>
  <si>
    <t>lubricantes</t>
  </si>
  <si>
    <t>metanol</t>
  </si>
  <si>
    <t>nafta liviana</t>
  </si>
  <si>
    <t>petróleo crudo</t>
  </si>
  <si>
    <t>propano</t>
  </si>
  <si>
    <t>queroseno</t>
  </si>
  <si>
    <t>solventes</t>
  </si>
  <si>
    <t>supergas</t>
  </si>
  <si>
    <t>turbocombustible jet A1</t>
  </si>
  <si>
    <t>turbocombustible jet B</t>
  </si>
  <si>
    <t>Unidades:</t>
  </si>
  <si>
    <t>tep: tonelada equivalente de petróleo (1 tep = 10 000 000 kcal)</t>
  </si>
  <si>
    <t>t: tonelada</t>
  </si>
  <si>
    <t>MWh: megavatio hora</t>
  </si>
  <si>
    <r>
      <t xml:space="preserve">aserrín, chips, res. forestales </t>
    </r>
    <r>
      <rPr>
        <vertAlign val="superscript"/>
        <sz val="9"/>
        <rFont val="Verdana"/>
        <family val="2"/>
      </rPr>
      <t>(1)</t>
    </r>
  </si>
  <si>
    <r>
      <t>tep/m</t>
    </r>
    <r>
      <rPr>
        <vertAlign val="superscript"/>
        <sz val="9"/>
        <rFont val="Verdana"/>
        <family val="2"/>
      </rPr>
      <t>3</t>
    </r>
  </si>
  <si>
    <r>
      <t xml:space="preserve">electricidad (equivalente térmico) </t>
    </r>
    <r>
      <rPr>
        <vertAlign val="superscript"/>
        <sz val="9"/>
        <rFont val="Verdana"/>
        <family val="2"/>
      </rPr>
      <t>(2)</t>
    </r>
  </si>
  <si>
    <r>
      <t>tep/km</t>
    </r>
    <r>
      <rPr>
        <vertAlign val="superscript"/>
        <sz val="9"/>
        <rFont val="Verdana"/>
        <family val="2"/>
      </rPr>
      <t>3</t>
    </r>
  </si>
  <si>
    <r>
      <t>licor negro</t>
    </r>
    <r>
      <rPr>
        <vertAlign val="superscript"/>
        <sz val="9"/>
        <rFont val="Verdana"/>
        <family val="2"/>
      </rPr>
      <t xml:space="preserve"> (3)</t>
    </r>
  </si>
  <si>
    <r>
      <rPr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factor resultante del promedio ponderado por las cantidades de cada tipo</t>
    </r>
  </si>
  <si>
    <r>
      <rPr>
        <vertAlign val="superscript"/>
        <sz val="8"/>
        <rFont val="Verdana"/>
        <family val="2"/>
      </rPr>
      <t>(2)</t>
    </r>
    <r>
      <rPr>
        <sz val="8"/>
        <rFont val="Verdana"/>
        <family val="2"/>
      </rPr>
      <t xml:space="preserve"> ver cuadro de equivalente térmico para la energía hidroeléctrica</t>
    </r>
  </si>
  <si>
    <r>
      <rPr>
        <vertAlign val="superscript"/>
        <sz val="8"/>
        <rFont val="Verdana"/>
        <family val="2"/>
      </rPr>
      <t xml:space="preserve">(3) </t>
    </r>
    <r>
      <rPr>
        <sz val="8"/>
        <rFont val="Verdana"/>
        <family val="2"/>
      </rPr>
      <t>expresado por kg de sólidos secos</t>
    </r>
  </si>
  <si>
    <r>
      <rPr>
        <vertAlign val="superscript"/>
        <sz val="8"/>
        <rFont val="Verdana"/>
        <family val="2"/>
      </rPr>
      <t>(4)</t>
    </r>
    <r>
      <rPr>
        <sz val="8"/>
        <rFont val="Verdana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</si>
  <si>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metro cúbico</t>
    </r>
  </si>
  <si>
    <r>
      <t>km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miles de metros cúbicos</t>
    </r>
  </si>
  <si>
    <t>Valor</t>
  </si>
  <si>
    <t>Producto</t>
  </si>
  <si>
    <t>Unidad</t>
  </si>
  <si>
    <t>Explique brevemente (5-10 líneas) el/los objetivo/s de la medida, indicando, si aplica, aspectos no necesariamente vinculados a la energía (por ejemplo: reducción del  consumo de agua, recambio tecnológico, mejora de productividad, responsabilidad social empresarial, etc.).</t>
  </si>
  <si>
    <t>Si la fuente de energía utilizada no se encuentra en la lista desplegable previa (ej: leña, bagazo, cáscara de arroz), especifíquela aquí.</t>
  </si>
  <si>
    <t>Calcular</t>
  </si>
  <si>
    <t>Si el combustible consumido no se encuentra en las listas desplegables previas, utilice los factores de conversión indicados en la hoja "Factores de conversión" para calcular la conversión</t>
  </si>
  <si>
    <t>Indique la inversión de la medida</t>
  </si>
  <si>
    <t>Seleccione la fuente de energía de la lista desplegable</t>
  </si>
  <si>
    <t>Fuente/s de energía utilizadas después de la medida</t>
  </si>
  <si>
    <t>Fuente/s de energía utilizadas antes de la medida</t>
  </si>
  <si>
    <t xml:space="preserve">Uso/s de energía en el/los cual/es incide la medida </t>
  </si>
  <si>
    <t>Seleccione el uso de energía de la lista desplegable</t>
  </si>
  <si>
    <t>Instrucciones:</t>
  </si>
  <si>
    <t xml:space="preserve">1) Lea detenidamente las bases de la convocatoria y las instrucciones que se brindan en cada casillero para consultarlas mientras completa el formulario. </t>
  </si>
  <si>
    <t xml:space="preserve">2) Complete los casilleros pintados en gris </t>
  </si>
  <si>
    <t>Seleccione de la lista desplegable la unidad que corresponda y complete el valor en la celda de la izquierda.</t>
  </si>
  <si>
    <t>Si la unidad de medida no se encuentra en la lista desplegable previa (ej: ton leña), especifíquelo aquí y complete el valor en la celda a la izquierda.</t>
  </si>
  <si>
    <t>Si el precio del combustible no se encuentra en la lista desplegable previa específique aquí cuál es y sus unidades (ej: $U/ton leña) y complete el valor en la celda de la izquierda</t>
  </si>
  <si>
    <t>Ahorros monetarios ($U/año)</t>
  </si>
  <si>
    <t>Adjunte facturas, órdenes de compra, etc. y si la inversión fue realizada en US$, indique aquí la tasa de cambio aplicable ($U/US$) al momento en que realizó la misma.</t>
  </si>
  <si>
    <t>3) Complete un formulario por medida. Para ello, cree cuantas copias de esta hoja sean necesarias y modifique su nombre: "Ficha técnica - Medx"</t>
  </si>
  <si>
    <t>Adjunte evidencias</t>
  </si>
  <si>
    <t>Difusión</t>
  </si>
  <si>
    <t>Cantidad de personas, grupo objetivo, etc.</t>
  </si>
  <si>
    <t>Intensidad, horas, modalidad.</t>
  </si>
  <si>
    <t>&gt; Alcance de la capacitación programada.</t>
  </si>
  <si>
    <t>Capacitaciones específicas sobre energía. Capacitaciones sobre mantenimiento, recursos, instalaciones, medio ambiente, etc.</t>
  </si>
  <si>
    <t>Capacitación</t>
  </si>
  <si>
    <t>&gt; Adopción de nuevos diseños de instalaciones que permitan reducir el consumo y demanda de energía.</t>
  </si>
  <si>
    <t>&gt; Tecnologías para reducir el consumo y demanda de energía. Sustitución de equipos y aparatos ineficientes por eficientes</t>
  </si>
  <si>
    <t>Detalle medidas de automatización de sistemas, cambios en la operativa, cambios laborales, etc.</t>
  </si>
  <si>
    <t>Detalle los equipos sustituídos e instalados.</t>
  </si>
  <si>
    <t>&gt; Implantación de medidas tecnológicas.</t>
  </si>
  <si>
    <t>Indique las actividades realizadas para medición de potenciales</t>
  </si>
  <si>
    <t>&gt; Procedimientos y herramientas de análisis.</t>
  </si>
  <si>
    <t>Indique los estudios realizados por terceros e internos</t>
  </si>
  <si>
    <t>Aspectos a cubrir</t>
  </si>
  <si>
    <t>Aspectos a calificar</t>
  </si>
  <si>
    <t xml:space="preserve">Elimine este texto y las instrucciones de cada casillero una vez que haya completado el formulario para su presentación. </t>
  </si>
  <si>
    <r>
      <t>Instrucciones:</t>
    </r>
    <r>
      <rPr>
        <i/>
        <sz val="11"/>
        <rFont val="Calibri"/>
        <family val="2"/>
      </rPr>
      <t xml:space="preserve"> Lea detenidamente las bases de la convocatoria y las instrucciones que se brindan en cada casillero para consultarlas mientras completa el formulario. </t>
    </r>
  </si>
  <si>
    <t>INFORME DE ACCIONES Y RESULTADOS</t>
  </si>
  <si>
    <t>Diagnóstico y registro de mediciones</t>
  </si>
  <si>
    <t>SECTOR PÚBLICO</t>
  </si>
  <si>
    <r>
      <t xml:space="preserve">Evidencias
</t>
    </r>
    <r>
      <rPr>
        <b/>
        <sz val="10"/>
        <rFont val="Calibri"/>
        <family val="2"/>
      </rPr>
      <t>A</t>
    </r>
    <r>
      <rPr>
        <b/>
        <i/>
        <sz val="10"/>
        <rFont val="Calibri"/>
        <family val="2"/>
      </rPr>
      <t>djunte las mismas e indique el nombre de los documentos</t>
    </r>
  </si>
  <si>
    <t>&gt; Grado y tipo de diagnóstico efectuado.</t>
  </si>
  <si>
    <t>Adjunte diagnósticos</t>
  </si>
  <si>
    <t>Medidas o acciones</t>
  </si>
  <si>
    <t>&gt; Implantación de medidas operativas.</t>
  </si>
  <si>
    <t>Tecnologías</t>
  </si>
  <si>
    <t>Detalle, según las medidas implementadas, información sobre la tecnología, diseño y características de los equipos sustituídos y los instalados.</t>
  </si>
  <si>
    <t>&gt; Programas y procedimientos de capacitación sobre el uso eficiente de la energía.</t>
  </si>
  <si>
    <t>&gt; Personal capacitado (número de personas, cursos, talleres,  seminarios, etc.).</t>
  </si>
  <si>
    <t>&gt; Programas de difusión sobre el uso eficiente de la energía.</t>
  </si>
  <si>
    <t>Detallar programas de difusión sobre el uso eficiente de la energía.</t>
  </si>
  <si>
    <t>&gt; Alcance de la difusión programada.</t>
  </si>
  <si>
    <t>Indique alcance de la difusión (interno, al entorno) y grupo/s objetivo.</t>
  </si>
  <si>
    <t>&gt; Realización de eventos para la difusión de ahorro de energía.</t>
  </si>
  <si>
    <t>Indique los eventos realizados para difusión de ahorro de energía</t>
  </si>
  <si>
    <t xml:space="preserve">Resultados </t>
  </si>
  <si>
    <t>&gt; Evaluación de índices energéticos.</t>
  </si>
  <si>
    <t xml:space="preserve">Describa brevemente si realiza evaluaciones de índices energéticos y su evolución. </t>
  </si>
  <si>
    <t>&gt; Beneficios económicos, energéticos, ambientales  y laborales.</t>
  </si>
  <si>
    <t xml:space="preserve">Indique entre otros: 
- Impactos de los ahorros en energía y económicos. Ej.: Porcentaje en ahorros anuales logrados respecto al consumo total de la institución.
- Beneficios indirectos, por ejemplo: reducción de costos operativos y/o de mantenimiento, mejora en la intensidad energética, conocimiento del personal, etc.
- Impactos en el medio ambiente y la sociedad. Ej.: reducción de emisiones de gases de efecto invernadero (tCO2/año) , reducción de ruidos, mejora ambiente laboral, generación de empleo, capacitación, vínculo con la comunidad, etc. </t>
  </si>
  <si>
    <t>LISTAS DESPLEGABLES</t>
  </si>
  <si>
    <r>
      <t xml:space="preserve">Evidencias
</t>
    </r>
    <r>
      <rPr>
        <i/>
        <sz val="11"/>
        <rFont val="Calibri"/>
        <family val="2"/>
      </rPr>
      <t>(Adjunte las mismas e indique el nombre de los documentos)</t>
    </r>
  </si>
  <si>
    <r>
      <t xml:space="preserve">aserrín, chips, res. forestales </t>
    </r>
    <r>
      <rPr>
        <vertAlign val="superscript"/>
        <sz val="8"/>
        <rFont val="Calibri"/>
        <family val="2"/>
      </rPr>
      <t>(1)</t>
    </r>
  </si>
  <si>
    <r>
      <t>tep/m</t>
    </r>
    <r>
      <rPr>
        <vertAlign val="superscript"/>
        <sz val="8"/>
        <rFont val="Calibri"/>
        <family val="2"/>
      </rPr>
      <t>3</t>
    </r>
  </si>
  <si>
    <t>kg GLP (granel)</t>
  </si>
  <si>
    <t>GLP (granel) ($/kg)</t>
  </si>
  <si>
    <t>Gas propano ($/kg)</t>
  </si>
  <si>
    <r>
      <t xml:space="preserve">electricidad (equivalente térmico) </t>
    </r>
    <r>
      <rPr>
        <vertAlign val="superscript"/>
        <sz val="8"/>
        <rFont val="Calibri"/>
        <family val="2"/>
      </rPr>
      <t>(2)</t>
    </r>
  </si>
  <si>
    <r>
      <t>tep/km</t>
    </r>
    <r>
      <rPr>
        <vertAlign val="superscript"/>
        <sz val="8"/>
        <rFont val="Calibri"/>
        <family val="2"/>
      </rPr>
      <t>3</t>
    </r>
  </si>
  <si>
    <r>
      <t>licor negro</t>
    </r>
    <r>
      <rPr>
        <vertAlign val="superscript"/>
        <sz val="8"/>
        <rFont val="Calibri"/>
        <family val="2"/>
      </rPr>
      <t xml:space="preserve"> (3)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</si>
  <si>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factor resultante del promedio ponderado por las cantidades de cada tipo</t>
    </r>
  </si>
  <si>
    <r>
      <rPr>
        <vertAlign val="superscript"/>
        <sz val="8"/>
        <rFont val="Calibri"/>
        <family val="2"/>
      </rPr>
      <t>(2)</t>
    </r>
    <r>
      <rPr>
        <sz val="8"/>
        <rFont val="Calibri"/>
        <family val="2"/>
      </rPr>
      <t xml:space="preserve"> ver cuadro de equivalente térmico para la energía hidroeléctrica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</si>
  <si>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expresado por kg de sólidos secos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</si>
  <si>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corresponde a productos que se dejaron de comercializar</t>
    </r>
  </si>
  <si>
    <r>
      <t>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metro cúbico</t>
    </r>
  </si>
  <si>
    <r>
      <t>km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: miles de metros cúbicos</t>
    </r>
  </si>
  <si>
    <t>kWh</t>
  </si>
</sst>
</file>

<file path=xl/styles.xml><?xml version="1.0" encoding="utf-8"?>
<styleSheet xmlns="http://schemas.openxmlformats.org/spreadsheetml/2006/main">
  <numFmts count="1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  <numFmt numFmtId="165" formatCode="General_)"/>
    <numFmt numFmtId="166" formatCode="0.0_)"/>
    <numFmt numFmtId="167" formatCode="0.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ourier"/>
      <family val="3"/>
    </font>
    <font>
      <i/>
      <sz val="11"/>
      <name val="Calibri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5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rgb="FFFFC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sz val="12"/>
      <color theme="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A70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>
        <color rgb="FFFFC000"/>
      </left>
      <right style="medium">
        <color rgb="FFFFCC66"/>
      </right>
      <top style="medium">
        <color rgb="FFFFC000"/>
      </top>
      <bottom style="medium">
        <color rgb="FFFFCC66"/>
      </bottom>
    </border>
    <border>
      <left style="medium">
        <color rgb="FFFFCC66"/>
      </left>
      <right style="medium">
        <color rgb="FFFFCC66"/>
      </right>
      <top style="medium">
        <color rgb="FFFFC000"/>
      </top>
      <bottom style="medium">
        <color rgb="FFFFCC66"/>
      </bottom>
    </border>
    <border>
      <left style="medium">
        <color rgb="FFFFCC66"/>
      </left>
      <right style="medium">
        <color rgb="FFFFCC66"/>
      </right>
      <top style="medium">
        <color rgb="FFFFCC66"/>
      </top>
      <bottom style="thin"/>
    </border>
    <border>
      <left style="medium">
        <color rgb="FFFFCC66"/>
      </left>
      <right style="medium">
        <color rgb="FFFFCC66"/>
      </right>
      <top/>
      <bottom style="medium">
        <color rgb="FFFFCC66"/>
      </bottom>
    </border>
    <border>
      <left style="medium">
        <color rgb="FFFFCC66"/>
      </left>
      <right style="medium">
        <color rgb="FFFFCC66"/>
      </right>
      <top style="thin"/>
      <bottom style="thin"/>
    </border>
    <border>
      <left style="medium">
        <color rgb="FFFFCC66"/>
      </left>
      <right style="medium">
        <color rgb="FFFFCC66"/>
      </right>
      <top/>
      <bottom style="thin"/>
    </border>
    <border>
      <left style="thin"/>
      <right/>
      <top style="thin"/>
      <bottom>
        <color indexed="63"/>
      </bottom>
    </border>
    <border>
      <left style="medium">
        <color rgb="FFFFC000"/>
      </left>
      <right style="medium">
        <color rgb="FFFFCC66"/>
      </right>
      <top style="medium">
        <color rgb="FFFFCC66"/>
      </top>
      <bottom style="medium">
        <color rgb="FFFFCC66"/>
      </bottom>
    </border>
    <border>
      <left style="medium">
        <color rgb="FFFFCC66"/>
      </left>
      <right style="medium">
        <color rgb="FFFFCC66"/>
      </right>
      <top style="medium">
        <color rgb="FFFFCC66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165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vertical="center"/>
    </xf>
    <xf numFmtId="0" fontId="75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75" fillId="0" borderId="10" xfId="0" applyFont="1" applyBorder="1" applyAlignment="1">
      <alignment/>
    </xf>
    <xf numFmtId="0" fontId="35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5" fillId="34" borderId="10" xfId="0" applyFont="1" applyFill="1" applyBorder="1" applyAlignment="1">
      <alignment/>
    </xf>
    <xf numFmtId="0" fontId="78" fillId="34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79" fillId="33" borderId="10" xfId="0" applyFont="1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5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80" fillId="2" borderId="0" xfId="0" applyFont="1" applyFill="1" applyAlignment="1">
      <alignment/>
    </xf>
    <xf numFmtId="0" fontId="0" fillId="2" borderId="0" xfId="0" applyFill="1" applyAlignment="1">
      <alignment/>
    </xf>
    <xf numFmtId="0" fontId="75" fillId="2" borderId="0" xfId="0" applyFont="1" applyFill="1" applyAlignment="1">
      <alignment/>
    </xf>
    <xf numFmtId="0" fontId="7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5" fillId="0" borderId="13" xfId="0" applyFont="1" applyBorder="1" applyAlignment="1">
      <alignment/>
    </xf>
    <xf numFmtId="0" fontId="0" fillId="0" borderId="13" xfId="0" applyBorder="1" applyAlignment="1">
      <alignment/>
    </xf>
    <xf numFmtId="0" fontId="8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53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75" fillId="2" borderId="0" xfId="0" applyNumberFormat="1" applyFont="1" applyFill="1" applyAlignment="1">
      <alignment horizontal="center"/>
    </xf>
    <xf numFmtId="0" fontId="0" fillId="0" borderId="13" xfId="0" applyBorder="1" applyAlignment="1">
      <alignment horizontal="center"/>
    </xf>
    <xf numFmtId="9" fontId="0" fillId="0" borderId="13" xfId="53" applyFont="1" applyBorder="1" applyAlignment="1">
      <alignment horizontal="center"/>
    </xf>
    <xf numFmtId="0" fontId="42" fillId="10" borderId="0" xfId="0" applyFont="1" applyFill="1" applyAlignment="1">
      <alignment/>
    </xf>
    <xf numFmtId="0" fontId="43" fillId="10" borderId="0" xfId="0" applyFont="1" applyFill="1" applyAlignment="1">
      <alignment/>
    </xf>
    <xf numFmtId="0" fontId="43" fillId="10" borderId="0" xfId="0" applyFont="1" applyFill="1" applyAlignment="1">
      <alignment horizontal="center"/>
    </xf>
    <xf numFmtId="2" fontId="43" fillId="10" borderId="0" xfId="0" applyNumberFormat="1" applyFont="1" applyFill="1" applyAlignment="1">
      <alignment horizontal="center"/>
    </xf>
    <xf numFmtId="0" fontId="43" fillId="10" borderId="0" xfId="0" applyFont="1" applyFill="1" applyAlignment="1">
      <alignment horizontal="right"/>
    </xf>
    <xf numFmtId="0" fontId="70" fillId="0" borderId="0" xfId="0" applyFont="1" applyAlignment="1">
      <alignment/>
    </xf>
    <xf numFmtId="0" fontId="44" fillId="34" borderId="14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left" vertical="center"/>
    </xf>
    <xf numFmtId="0" fontId="82" fillId="34" borderId="11" xfId="0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wrapText="1"/>
    </xf>
    <xf numFmtId="2" fontId="82" fillId="34" borderId="10" xfId="46" applyNumberFormat="1" applyFont="1" applyFill="1" applyBorder="1" applyAlignment="1">
      <alignment horizontal="right" vertical="center" wrapText="1"/>
    </xf>
    <xf numFmtId="165" fontId="6" fillId="0" borderId="0" xfId="51" applyFont="1" applyFill="1" applyAlignment="1">
      <alignment vertical="center"/>
      <protection/>
    </xf>
    <xf numFmtId="165" fontId="7" fillId="0" borderId="0" xfId="51" applyFont="1" applyFill="1" applyAlignment="1">
      <alignment vertical="center"/>
      <protection/>
    </xf>
    <xf numFmtId="165" fontId="6" fillId="0" borderId="0" xfId="51" applyFont="1" applyFill="1" applyBorder="1" applyAlignment="1">
      <alignment vertical="center"/>
      <protection/>
    </xf>
    <xf numFmtId="165" fontId="8" fillId="0" borderId="0" xfId="51" applyFont="1" applyFill="1" applyBorder="1" applyAlignment="1">
      <alignment vertical="center"/>
      <protection/>
    </xf>
    <xf numFmtId="165" fontId="7" fillId="0" borderId="0" xfId="51" applyFont="1" applyFill="1" applyAlignment="1" applyProtection="1">
      <alignment horizontal="left" vertical="center"/>
      <protection/>
    </xf>
    <xf numFmtId="165" fontId="9" fillId="0" borderId="0" xfId="51" applyFont="1" applyFill="1" applyAlignment="1" applyProtection="1">
      <alignment horizontal="center" vertical="center"/>
      <protection/>
    </xf>
    <xf numFmtId="165" fontId="10" fillId="0" borderId="0" xfId="51" applyFont="1" applyFill="1" applyAlignment="1" applyProtection="1">
      <alignment horizontal="left" vertical="center"/>
      <protection/>
    </xf>
    <xf numFmtId="165" fontId="11" fillId="0" borderId="10" xfId="51" applyFont="1" applyFill="1" applyBorder="1" applyAlignment="1" applyProtection="1">
      <alignment horizontal="center" vertical="center"/>
      <protection/>
    </xf>
    <xf numFmtId="165" fontId="8" fillId="0" borderId="0" xfId="51" applyFont="1" applyFill="1" applyBorder="1" applyAlignment="1" applyProtection="1">
      <alignment horizontal="left" vertical="center"/>
      <protection/>
    </xf>
    <xf numFmtId="165" fontId="8" fillId="0" borderId="0" xfId="51" applyFont="1" applyFill="1" applyBorder="1" applyAlignment="1" applyProtection="1">
      <alignment horizontal="center" vertical="center"/>
      <protection/>
    </xf>
    <xf numFmtId="167" fontId="8" fillId="0" borderId="0" xfId="51" applyNumberFormat="1" applyFont="1" applyFill="1" applyBorder="1" applyAlignment="1">
      <alignment horizontal="center" vertical="center"/>
      <protection/>
    </xf>
    <xf numFmtId="165" fontId="8" fillId="0" borderId="0" xfId="51" applyFont="1" applyFill="1" applyBorder="1" applyAlignment="1" applyProtection="1" quotePrefix="1">
      <alignment horizontal="left" vertical="center"/>
      <protection/>
    </xf>
    <xf numFmtId="165" fontId="8" fillId="0" borderId="0" xfId="51" applyFont="1" applyFill="1" applyBorder="1" applyAlignment="1" applyProtection="1">
      <alignment horizontal="left" vertical="center" indent="1"/>
      <protection/>
    </xf>
    <xf numFmtId="165" fontId="11" fillId="0" borderId="10" xfId="51" applyFont="1" applyFill="1" applyBorder="1" applyAlignment="1">
      <alignment horizontal="center" vertical="center"/>
      <protection/>
    </xf>
    <xf numFmtId="166" fontId="12" fillId="0" borderId="10" xfId="51" applyNumberFormat="1" applyFont="1" applyFill="1" applyBorder="1" applyAlignment="1">
      <alignment vertical="center"/>
      <protection/>
    </xf>
    <xf numFmtId="166" fontId="12" fillId="0" borderId="10" xfId="51" applyNumberFormat="1" applyFont="1" applyFill="1" applyBorder="1" applyAlignment="1">
      <alignment horizontal="center" vertical="center"/>
      <protection/>
    </xf>
    <xf numFmtId="167" fontId="12" fillId="0" borderId="10" xfId="51" applyNumberFormat="1" applyFont="1" applyFill="1" applyBorder="1" applyAlignment="1">
      <alignment horizontal="center" vertical="center"/>
      <protection/>
    </xf>
    <xf numFmtId="165" fontId="12" fillId="0" borderId="10" xfId="51" applyFont="1" applyFill="1" applyBorder="1" applyAlignment="1" applyProtection="1">
      <alignment horizontal="center" vertical="center"/>
      <protection/>
    </xf>
    <xf numFmtId="165" fontId="12" fillId="0" borderId="10" xfId="51" applyFont="1" applyFill="1" applyBorder="1" applyAlignment="1" applyProtection="1">
      <alignment horizontal="left" vertical="center"/>
      <protection/>
    </xf>
    <xf numFmtId="167" fontId="13" fillId="0" borderId="10" xfId="51" applyNumberFormat="1" applyFont="1" applyFill="1" applyBorder="1" applyAlignment="1" quotePrefix="1">
      <alignment horizontal="center" vertical="center"/>
      <protection/>
    </xf>
    <xf numFmtId="0" fontId="82" fillId="34" borderId="15" xfId="0" applyFont="1" applyFill="1" applyBorder="1" applyAlignment="1">
      <alignment vertical="center" wrapText="1"/>
    </xf>
    <xf numFmtId="0" fontId="82" fillId="34" borderId="16" xfId="0" applyFont="1" applyFill="1" applyBorder="1" applyAlignment="1">
      <alignment horizontal="left" vertical="center"/>
    </xf>
    <xf numFmtId="0" fontId="8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 wrapText="1"/>
    </xf>
    <xf numFmtId="0" fontId="82" fillId="34" borderId="19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2" fontId="82" fillId="34" borderId="11" xfId="46" applyNumberFormat="1" applyFont="1" applyFill="1" applyBorder="1" applyAlignment="1">
      <alignment horizontal="right" vertical="center" wrapText="1"/>
    </xf>
    <xf numFmtId="2" fontId="82" fillId="34" borderId="20" xfId="46" applyNumberFormat="1" applyFont="1" applyFill="1" applyBorder="1" applyAlignment="1">
      <alignment horizontal="right" vertical="center" wrapText="1"/>
    </xf>
    <xf numFmtId="0" fontId="82" fillId="34" borderId="20" xfId="0" applyFont="1" applyFill="1" applyBorder="1" applyAlignment="1">
      <alignment horizontal="left" vertical="center"/>
    </xf>
    <xf numFmtId="2" fontId="82" fillId="34" borderId="16" xfId="46" applyNumberFormat="1" applyFont="1" applyFill="1" applyBorder="1" applyAlignment="1">
      <alignment horizontal="right" vertical="center" wrapText="1"/>
    </xf>
    <xf numFmtId="0" fontId="82" fillId="34" borderId="21" xfId="0" applyFont="1" applyFill="1" applyBorder="1" applyAlignment="1">
      <alignment vertical="center" wrapText="1"/>
    </xf>
    <xf numFmtId="0" fontId="82" fillId="34" borderId="22" xfId="0" applyFont="1" applyFill="1" applyBorder="1" applyAlignment="1">
      <alignment vertical="center" wrapText="1"/>
    </xf>
    <xf numFmtId="2" fontId="82" fillId="34" borderId="23" xfId="46" applyNumberFormat="1" applyFont="1" applyFill="1" applyBorder="1" applyAlignment="1">
      <alignment vertical="center" wrapText="1"/>
    </xf>
    <xf numFmtId="0" fontId="82" fillId="34" borderId="23" xfId="0" applyFont="1" applyFill="1" applyBorder="1" applyAlignment="1">
      <alignment horizontal="left" vertical="center"/>
    </xf>
    <xf numFmtId="2" fontId="82" fillId="34" borderId="23" xfId="46" applyNumberFormat="1" applyFont="1" applyFill="1" applyBorder="1" applyAlignment="1">
      <alignment vertical="center"/>
    </xf>
    <xf numFmtId="0" fontId="44" fillId="34" borderId="24" xfId="0" applyFont="1" applyFill="1" applyBorder="1" applyAlignment="1" applyProtection="1">
      <alignment horizontal="left" vertical="center" wrapText="1"/>
      <protection/>
    </xf>
    <xf numFmtId="0" fontId="5" fillId="35" borderId="16" xfId="0" applyFont="1" applyFill="1" applyBorder="1" applyAlignment="1" applyProtection="1">
      <alignment horizontal="left" vertical="center" wrapText="1"/>
      <protection locked="0"/>
    </xf>
    <xf numFmtId="2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25" xfId="0" applyFont="1" applyFill="1" applyBorder="1" applyAlignment="1" applyProtection="1">
      <alignment horizontal="left" vertical="center" wrapText="1"/>
      <protection locked="0"/>
    </xf>
    <xf numFmtId="2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25" xfId="46" applyNumberFormat="1" applyFont="1" applyFill="1" applyBorder="1" applyAlignment="1" applyProtection="1">
      <alignment horizontal="right" vertical="center" wrapText="1"/>
      <protection locked="0"/>
    </xf>
    <xf numFmtId="2" fontId="5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0" fontId="5" fillId="35" borderId="19" xfId="0" applyFont="1" applyFill="1" applyBorder="1" applyAlignment="1" applyProtection="1">
      <alignment horizontal="left" vertical="center" wrapText="1"/>
      <protection locked="0"/>
    </xf>
    <xf numFmtId="0" fontId="85" fillId="35" borderId="0" xfId="0" applyFont="1" applyFill="1" applyAlignment="1">
      <alignment vertical="center" wrapText="1"/>
    </xf>
    <xf numFmtId="0" fontId="76" fillId="34" borderId="0" xfId="0" applyFont="1" applyFill="1" applyAlignment="1">
      <alignment/>
    </xf>
    <xf numFmtId="0" fontId="76" fillId="34" borderId="0" xfId="0" applyFont="1" applyFill="1" applyAlignment="1">
      <alignment vertical="center"/>
    </xf>
    <xf numFmtId="0" fontId="48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44" fillId="34" borderId="24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82" fillId="34" borderId="26" xfId="0" applyFont="1" applyFill="1" applyBorder="1" applyAlignment="1">
      <alignment horizontal="left" vertical="center" wrapText="1"/>
    </xf>
    <xf numFmtId="0" fontId="87" fillId="34" borderId="0" xfId="0" applyFont="1" applyFill="1" applyAlignment="1">
      <alignment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wrapText="1"/>
    </xf>
    <xf numFmtId="0" fontId="43" fillId="34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/>
    </xf>
    <xf numFmtId="0" fontId="43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0" xfId="0" applyFont="1" applyBorder="1" applyAlignment="1">
      <alignment/>
    </xf>
    <xf numFmtId="0" fontId="43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/>
    </xf>
    <xf numFmtId="0" fontId="43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83" fillId="0" borderId="30" xfId="0" applyFont="1" applyBorder="1" applyAlignment="1">
      <alignment/>
    </xf>
    <xf numFmtId="0" fontId="88" fillId="2" borderId="0" xfId="0" applyFont="1" applyFill="1" applyAlignment="1">
      <alignment/>
    </xf>
    <xf numFmtId="0" fontId="89" fillId="2" borderId="0" xfId="0" applyFont="1" applyFill="1" applyAlignment="1">
      <alignment/>
    </xf>
    <xf numFmtId="0" fontId="88" fillId="0" borderId="0" xfId="0" applyFont="1" applyAlignment="1">
      <alignment/>
    </xf>
    <xf numFmtId="0" fontId="89" fillId="2" borderId="0" xfId="0" applyFont="1" applyFill="1" applyAlignment="1">
      <alignment horizontal="center"/>
    </xf>
    <xf numFmtId="0" fontId="89" fillId="0" borderId="10" xfId="0" applyFont="1" applyBorder="1" applyAlignment="1">
      <alignment/>
    </xf>
    <xf numFmtId="0" fontId="89" fillId="33" borderId="10" xfId="0" applyFont="1" applyFill="1" applyBorder="1" applyAlignment="1">
      <alignment/>
    </xf>
    <xf numFmtId="0" fontId="89" fillId="34" borderId="10" xfId="0" applyFont="1" applyFill="1" applyBorder="1" applyAlignment="1">
      <alignment/>
    </xf>
    <xf numFmtId="0" fontId="89" fillId="0" borderId="12" xfId="0" applyFont="1" applyBorder="1" applyAlignment="1">
      <alignment horizontal="center" wrapText="1"/>
    </xf>
    <xf numFmtId="0" fontId="89" fillId="0" borderId="10" xfId="0" applyFont="1" applyFill="1" applyBorder="1" applyAlignment="1">
      <alignment/>
    </xf>
    <xf numFmtId="165" fontId="53" fillId="0" borderId="10" xfId="51" applyFont="1" applyFill="1" applyBorder="1" applyAlignment="1" applyProtection="1">
      <alignment horizontal="center" vertical="center"/>
      <protection/>
    </xf>
    <xf numFmtId="165" fontId="53" fillId="0" borderId="10" xfId="51" applyFont="1" applyFill="1" applyBorder="1" applyAlignment="1">
      <alignment horizontal="center" vertical="center"/>
      <protection/>
    </xf>
    <xf numFmtId="0" fontId="88" fillId="2" borderId="0" xfId="0" applyFont="1" applyFill="1" applyAlignment="1">
      <alignment horizontal="center"/>
    </xf>
    <xf numFmtId="0" fontId="89" fillId="0" borderId="0" xfId="0" applyFont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90" fillId="34" borderId="10" xfId="0" applyFont="1" applyFill="1" applyBorder="1" applyAlignment="1">
      <alignment wrapText="1"/>
    </xf>
    <xf numFmtId="0" fontId="88" fillId="0" borderId="12" xfId="0" applyFont="1" applyBorder="1" applyAlignment="1">
      <alignment horizontal="left" wrapText="1"/>
    </xf>
    <xf numFmtId="166" fontId="18" fillId="0" borderId="10" xfId="51" applyNumberFormat="1" applyFont="1" applyFill="1" applyBorder="1" applyAlignment="1">
      <alignment vertical="center"/>
      <protection/>
    </xf>
    <xf numFmtId="166" fontId="18" fillId="0" borderId="10" xfId="51" applyNumberFormat="1" applyFont="1" applyFill="1" applyBorder="1" applyAlignment="1">
      <alignment horizontal="center" vertical="center"/>
      <protection/>
    </xf>
    <xf numFmtId="167" fontId="18" fillId="0" borderId="10" xfId="51" applyNumberFormat="1" applyFont="1" applyFill="1" applyBorder="1" applyAlignment="1">
      <alignment horizontal="center" vertical="center"/>
      <protection/>
    </xf>
    <xf numFmtId="0" fontId="90" fillId="34" borderId="10" xfId="0" applyFont="1" applyFill="1" applyBorder="1" applyAlignment="1">
      <alignment/>
    </xf>
    <xf numFmtId="0" fontId="88" fillId="33" borderId="10" xfId="0" applyFont="1" applyFill="1" applyBorder="1" applyAlignment="1">
      <alignment/>
    </xf>
    <xf numFmtId="0" fontId="88" fillId="0" borderId="12" xfId="0" applyFont="1" applyBorder="1" applyAlignment="1">
      <alignment wrapText="1"/>
    </xf>
    <xf numFmtId="164" fontId="88" fillId="0" borderId="10" xfId="0" applyNumberFormat="1" applyFont="1" applyFill="1" applyBorder="1" applyAlignment="1">
      <alignment/>
    </xf>
    <xf numFmtId="165" fontId="18" fillId="0" borderId="10" xfId="51" applyFont="1" applyFill="1" applyBorder="1" applyAlignment="1" applyProtection="1">
      <alignment horizontal="center" vertical="center"/>
      <protection/>
    </xf>
    <xf numFmtId="0" fontId="89" fillId="0" borderId="13" xfId="0" applyFont="1" applyBorder="1" applyAlignment="1">
      <alignment/>
    </xf>
    <xf numFmtId="0" fontId="88" fillId="0" borderId="13" xfId="0" applyFont="1" applyBorder="1" applyAlignment="1">
      <alignment/>
    </xf>
    <xf numFmtId="0" fontId="89" fillId="33" borderId="10" xfId="0" applyFont="1" applyFill="1" applyBorder="1" applyAlignment="1">
      <alignment horizontal="center"/>
    </xf>
    <xf numFmtId="11" fontId="88" fillId="33" borderId="10" xfId="0" applyNumberFormat="1" applyFont="1" applyFill="1" applyBorder="1" applyAlignment="1">
      <alignment/>
    </xf>
    <xf numFmtId="0" fontId="91" fillId="2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9" fontId="88" fillId="0" borderId="0" xfId="53" applyFont="1" applyAlignment="1">
      <alignment horizontal="center"/>
    </xf>
    <xf numFmtId="165" fontId="18" fillId="0" borderId="10" xfId="51" applyFont="1" applyFill="1" applyBorder="1" applyAlignment="1" applyProtection="1">
      <alignment horizontal="left" vertical="center"/>
      <protection/>
    </xf>
    <xf numFmtId="164" fontId="89" fillId="2" borderId="0" xfId="0" applyNumberFormat="1" applyFont="1" applyFill="1" applyAlignment="1">
      <alignment horizontal="center"/>
    </xf>
    <xf numFmtId="0" fontId="88" fillId="0" borderId="10" xfId="0" applyFont="1" applyFill="1" applyBorder="1" applyAlignment="1">
      <alignment/>
    </xf>
    <xf numFmtId="0" fontId="88" fillId="0" borderId="13" xfId="0" applyFont="1" applyBorder="1" applyAlignment="1">
      <alignment horizontal="center"/>
    </xf>
    <xf numFmtId="9" fontId="88" fillId="0" borderId="13" xfId="53" applyFont="1" applyBorder="1" applyAlignment="1">
      <alignment horizontal="center"/>
    </xf>
    <xf numFmtId="0" fontId="88" fillId="0" borderId="10" xfId="0" applyFont="1" applyBorder="1" applyAlignment="1">
      <alignment/>
    </xf>
    <xf numFmtId="0" fontId="88" fillId="34" borderId="10" xfId="0" applyFont="1" applyFill="1" applyBorder="1" applyAlignment="1">
      <alignment/>
    </xf>
    <xf numFmtId="0" fontId="53" fillId="10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10" borderId="0" xfId="0" applyFont="1" applyFill="1" applyAlignment="1">
      <alignment horizontal="center"/>
    </xf>
    <xf numFmtId="0" fontId="54" fillId="33" borderId="10" xfId="0" applyFont="1" applyFill="1" applyBorder="1" applyAlignment="1">
      <alignment vertical="center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88" fillId="33" borderId="0" xfId="0" applyFont="1" applyFill="1" applyAlignment="1">
      <alignment/>
    </xf>
    <xf numFmtId="2" fontId="18" fillId="10" borderId="0" xfId="0" applyNumberFormat="1" applyFont="1" applyFill="1" applyAlignment="1">
      <alignment horizontal="center"/>
    </xf>
    <xf numFmtId="0" fontId="18" fillId="10" borderId="0" xfId="0" applyFont="1" applyFill="1" applyAlignment="1">
      <alignment horizontal="right"/>
    </xf>
    <xf numFmtId="0" fontId="88" fillId="0" borderId="0" xfId="0" applyFont="1" applyAlignment="1">
      <alignment wrapText="1"/>
    </xf>
    <xf numFmtId="0" fontId="88" fillId="0" borderId="11" xfId="0" applyFont="1" applyBorder="1" applyAlignment="1">
      <alignment/>
    </xf>
    <xf numFmtId="0" fontId="88" fillId="33" borderId="11" xfId="0" applyFont="1" applyFill="1" applyBorder="1" applyAlignment="1">
      <alignment/>
    </xf>
    <xf numFmtId="0" fontId="88" fillId="0" borderId="25" xfId="0" applyFont="1" applyBorder="1" applyAlignment="1">
      <alignment/>
    </xf>
    <xf numFmtId="0" fontId="88" fillId="33" borderId="25" xfId="0" applyFont="1" applyFill="1" applyBorder="1" applyAlignment="1">
      <alignment/>
    </xf>
    <xf numFmtId="0" fontId="88" fillId="34" borderId="25" xfId="0" applyFont="1" applyFill="1" applyBorder="1" applyAlignment="1">
      <alignment/>
    </xf>
    <xf numFmtId="0" fontId="88" fillId="0" borderId="33" xfId="0" applyFont="1" applyBorder="1" applyAlignment="1">
      <alignment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167" fontId="17" fillId="0" borderId="10" xfId="51" applyNumberFormat="1" applyFont="1" applyFill="1" applyBorder="1" applyAlignment="1" quotePrefix="1">
      <alignment horizontal="center" vertical="center"/>
      <protection/>
    </xf>
    <xf numFmtId="165" fontId="18" fillId="0" borderId="0" xfId="51" applyFont="1" applyFill="1" applyBorder="1" applyAlignment="1" applyProtection="1">
      <alignment horizontal="left" vertical="center"/>
      <protection/>
    </xf>
    <xf numFmtId="165" fontId="18" fillId="0" borderId="0" xfId="51" applyFont="1" applyFill="1" applyBorder="1" applyAlignment="1" applyProtection="1">
      <alignment horizontal="center" vertical="center"/>
      <protection/>
    </xf>
    <xf numFmtId="167" fontId="18" fillId="0" borderId="0" xfId="51" applyNumberFormat="1" applyFont="1" applyFill="1" applyBorder="1" applyAlignment="1">
      <alignment horizontal="center" vertical="center"/>
      <protection/>
    </xf>
    <xf numFmtId="165" fontId="18" fillId="0" borderId="0" xfId="51" applyFont="1" applyFill="1" applyBorder="1" applyAlignment="1" applyProtection="1" quotePrefix="1">
      <alignment horizontal="left" vertical="center"/>
      <protection/>
    </xf>
    <xf numFmtId="165" fontId="18" fillId="0" borderId="0" xfId="51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/>
    </xf>
    <xf numFmtId="0" fontId="88" fillId="34" borderId="0" xfId="0" applyFont="1" applyFill="1" applyAlignment="1">
      <alignment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63" fillId="36" borderId="34" xfId="0" applyFont="1" applyFill="1" applyBorder="1" applyAlignment="1">
      <alignment horizontal="left" vertical="center" wrapText="1"/>
    </xf>
    <xf numFmtId="0" fontId="92" fillId="36" borderId="34" xfId="0" applyFont="1" applyFill="1" applyBorder="1" applyAlignment="1">
      <alignment horizontal="left" vertical="center" wrapText="1"/>
    </xf>
    <xf numFmtId="0" fontId="86" fillId="34" borderId="0" xfId="0" applyFont="1" applyFill="1" applyAlignment="1">
      <alignment horizontal="center"/>
    </xf>
    <xf numFmtId="0" fontId="58" fillId="34" borderId="0" xfId="0" applyFont="1" applyFill="1" applyAlignment="1">
      <alignment horizontal="left" vertical="center" wrapText="1"/>
    </xf>
    <xf numFmtId="0" fontId="93" fillId="34" borderId="0" xfId="0" applyFont="1" applyFill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65" fontId="12" fillId="0" borderId="10" xfId="51" applyFont="1" applyFill="1" applyBorder="1" applyAlignment="1" applyProtection="1">
      <alignment horizontal="left" vertical="center"/>
      <protection/>
    </xf>
    <xf numFmtId="166" fontId="12" fillId="0" borderId="10" xfId="51" applyNumberFormat="1" applyFont="1" applyFill="1" applyBorder="1" applyAlignment="1">
      <alignment vertical="center"/>
      <protection/>
    </xf>
    <xf numFmtId="0" fontId="75" fillId="33" borderId="10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3" fillId="35" borderId="0" xfId="0" applyFont="1" applyFill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left" vertical="center" wrapText="1"/>
    </xf>
    <xf numFmtId="0" fontId="63" fillId="37" borderId="23" xfId="0" applyFont="1" applyFill="1" applyBorder="1" applyAlignment="1">
      <alignment horizontal="left" vertical="center" wrapText="1"/>
    </xf>
    <xf numFmtId="0" fontId="63" fillId="37" borderId="19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 applyProtection="1">
      <alignment horizontal="left" vertical="center" wrapText="1"/>
      <protection locked="0"/>
    </xf>
    <xf numFmtId="166" fontId="18" fillId="0" borderId="10" xfId="51" applyNumberFormat="1" applyFont="1" applyFill="1" applyBorder="1" applyAlignment="1">
      <alignment vertical="center"/>
      <protection/>
    </xf>
    <xf numFmtId="0" fontId="5" fillId="35" borderId="23" xfId="0" applyFont="1" applyFill="1" applyBorder="1" applyAlignment="1" applyProtection="1">
      <alignment horizontal="left" vertical="center" wrapText="1"/>
      <protection locked="0"/>
    </xf>
    <xf numFmtId="0" fontId="44" fillId="34" borderId="38" xfId="0" applyFont="1" applyFill="1" applyBorder="1" applyAlignment="1">
      <alignment horizontal="left" vertical="center" wrapText="1"/>
    </xf>
    <xf numFmtId="0" fontId="44" fillId="34" borderId="39" xfId="0" applyFont="1" applyFill="1" applyBorder="1" applyAlignment="1">
      <alignment horizontal="left" vertical="center" wrapText="1"/>
    </xf>
    <xf numFmtId="0" fontId="44" fillId="34" borderId="40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 applyProtection="1">
      <alignment horizontal="left" vertical="center"/>
      <protection locked="0"/>
    </xf>
    <xf numFmtId="0" fontId="82" fillId="34" borderId="21" xfId="0" applyFont="1" applyFill="1" applyBorder="1" applyAlignment="1">
      <alignment horizontal="left" vertical="center" wrapText="1"/>
    </xf>
    <xf numFmtId="0" fontId="82" fillId="34" borderId="15" xfId="0" applyFont="1" applyFill="1" applyBorder="1" applyAlignment="1">
      <alignment horizontal="left" vertical="center" wrapText="1"/>
    </xf>
    <xf numFmtId="0" fontId="82" fillId="34" borderId="22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 applyProtection="1">
      <alignment horizontal="left" vertical="center"/>
      <protection locked="0"/>
    </xf>
    <xf numFmtId="165" fontId="18" fillId="0" borderId="10" xfId="51" applyFont="1" applyFill="1" applyBorder="1" applyAlignment="1" applyProtection="1">
      <alignment horizontal="left" vertical="center"/>
      <protection/>
    </xf>
    <xf numFmtId="0" fontId="63" fillId="37" borderId="24" xfId="0" applyFont="1" applyFill="1" applyBorder="1" applyAlignment="1">
      <alignment horizontal="left" vertical="center" wrapText="1"/>
    </xf>
    <xf numFmtId="0" fontId="63" fillId="37" borderId="37" xfId="0" applyFont="1" applyFill="1" applyBorder="1" applyAlignment="1">
      <alignment horizontal="left" vertical="center" wrapText="1"/>
    </xf>
    <xf numFmtId="0" fontId="63" fillId="37" borderId="26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left" vertical="center" wrapText="1"/>
    </xf>
    <xf numFmtId="0" fontId="82" fillId="0" borderId="42" xfId="0" applyFont="1" applyBorder="1" applyAlignment="1">
      <alignment horizontal="left" vertical="center" wrapText="1"/>
    </xf>
    <xf numFmtId="0" fontId="5" fillId="35" borderId="43" xfId="0" applyFont="1" applyFill="1" applyBorder="1" applyAlignment="1" applyProtection="1">
      <alignment horizontal="left" vertical="center" wrapText="1"/>
      <protection locked="0"/>
    </xf>
    <xf numFmtId="0" fontId="5" fillId="35" borderId="44" xfId="0" applyFont="1" applyFill="1" applyBorder="1" applyAlignment="1" applyProtection="1">
      <alignment horizontal="left" vertical="center" wrapText="1"/>
      <protection locked="0"/>
    </xf>
    <xf numFmtId="0" fontId="44" fillId="34" borderId="24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 applyProtection="1">
      <alignment horizontal="left" vertical="center" wrapText="1"/>
      <protection locked="0"/>
    </xf>
    <xf numFmtId="0" fontId="44" fillId="34" borderId="17" xfId="0" applyFont="1" applyFill="1" applyBorder="1" applyAlignment="1">
      <alignment vertical="center" wrapText="1"/>
    </xf>
    <xf numFmtId="0" fontId="44" fillId="34" borderId="24" xfId="0" applyFont="1" applyFill="1" applyBorder="1" applyAlignment="1">
      <alignment vertical="center" wrapText="1"/>
    </xf>
    <xf numFmtId="0" fontId="44" fillId="34" borderId="41" xfId="0" applyFont="1" applyFill="1" applyBorder="1" applyAlignment="1">
      <alignment vertical="center" wrapText="1"/>
    </xf>
    <xf numFmtId="0" fontId="82" fillId="34" borderId="18" xfId="0" applyFont="1" applyFill="1" applyBorder="1" applyAlignment="1">
      <alignment horizontal="left" vertical="center" wrapText="1"/>
    </xf>
    <xf numFmtId="0" fontId="82" fillId="34" borderId="26" xfId="0" applyFont="1" applyFill="1" applyBorder="1" applyAlignment="1">
      <alignment horizontal="left" vertical="center" wrapText="1"/>
    </xf>
    <xf numFmtId="0" fontId="82" fillId="34" borderId="42" xfId="0" applyFont="1" applyFill="1" applyBorder="1" applyAlignment="1">
      <alignment horizontal="left" vertical="center" wrapText="1"/>
    </xf>
    <xf numFmtId="0" fontId="44" fillId="34" borderId="17" xfId="0" applyFont="1" applyFill="1" applyBorder="1" applyAlignment="1">
      <alignment horizontal="left" vertical="center" wrapText="1"/>
    </xf>
    <xf numFmtId="0" fontId="44" fillId="34" borderId="41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2" xfId="0" applyFont="1" applyFill="1" applyBorder="1" applyAlignment="1" applyProtection="1">
      <alignment horizontal="left" vertical="center" wrapText="1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FEE%20y%20Fondos%20de%20Asistencia%20T&#233;cnica\2%20-%20Resstructura%20FEE%20(2015)\Folleto%20&amp;%20Requisitos\Formulario%20FEE%202015_Com&amp;I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DAEE-Compartido\Premio%20de%20EE\Edici&#243;n%202015\Convocatoria%20y%20bases\Industria\Anexo%202%20-%20Ficha%20T&#233;cnica%20e%20Informes%20de%20acciones%20y%20resultados%20-%20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. Acciones y Resultados"/>
      <sheetName val="Ficha técnica - Med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3">
      <selection activeCell="C25" sqref="C25"/>
    </sheetView>
  </sheetViews>
  <sheetFormatPr defaultColWidth="11.421875" defaultRowHeight="15"/>
  <cols>
    <col min="1" max="1" width="25.7109375" style="0" customWidth="1"/>
    <col min="2" max="3" width="50.7109375" style="0" customWidth="1"/>
    <col min="4" max="4" width="25.7109375" style="0" customWidth="1"/>
    <col min="5" max="5" width="4.140625" style="0" customWidth="1"/>
  </cols>
  <sheetData>
    <row r="1" spans="1:5" s="3" customFormat="1" ht="9.75" customHeight="1">
      <c r="A1" s="101"/>
      <c r="B1" s="100"/>
      <c r="C1" s="100"/>
      <c r="D1" s="100"/>
      <c r="E1" s="100"/>
    </row>
    <row r="2" spans="1:5" ht="26.25">
      <c r="A2" s="194" t="s">
        <v>118</v>
      </c>
      <c r="B2" s="194"/>
      <c r="C2" s="194"/>
      <c r="D2" s="194"/>
      <c r="E2" s="103"/>
    </row>
    <row r="3" spans="1:5" s="3" customFormat="1" ht="9.75" customHeight="1">
      <c r="A3" s="101"/>
      <c r="B3" s="100"/>
      <c r="C3" s="100"/>
      <c r="D3" s="100"/>
      <c r="E3" s="100"/>
    </row>
    <row r="4" spans="1:5" s="3" customFormat="1" ht="18.75">
      <c r="A4" s="107" t="s">
        <v>225</v>
      </c>
      <c r="B4" s="100"/>
      <c r="C4" s="100"/>
      <c r="D4" s="100"/>
      <c r="E4" s="100"/>
    </row>
    <row r="5" spans="1:5" s="3" customFormat="1" ht="15.75">
      <c r="A5" s="102" t="s">
        <v>223</v>
      </c>
      <c r="B5" s="100"/>
      <c r="C5" s="100"/>
      <c r="D5" s="100"/>
      <c r="E5" s="100"/>
    </row>
    <row r="6" spans="1:5" s="3" customFormat="1" ht="9.75" customHeight="1">
      <c r="A6" s="101"/>
      <c r="B6" s="100"/>
      <c r="C6" s="100"/>
      <c r="D6" s="100"/>
      <c r="E6" s="100"/>
    </row>
    <row r="7" spans="1:5" s="3" customFormat="1" ht="30.75" customHeight="1">
      <c r="A7" s="195" t="s">
        <v>222</v>
      </c>
      <c r="B7" s="195"/>
      <c r="C7" s="195"/>
      <c r="D7" s="195"/>
      <c r="E7" s="100"/>
    </row>
    <row r="8" spans="1:5" s="3" customFormat="1" ht="21" customHeight="1">
      <c r="A8" s="196" t="s">
        <v>221</v>
      </c>
      <c r="B8" s="196"/>
      <c r="C8" s="196"/>
      <c r="D8" s="196"/>
      <c r="E8" s="100"/>
    </row>
    <row r="9" spans="1:5" s="3" customFormat="1" ht="9.75" customHeight="1" thickBot="1">
      <c r="A9" s="101"/>
      <c r="B9" s="100"/>
      <c r="C9" s="100"/>
      <c r="D9" s="100"/>
      <c r="E9" s="100"/>
    </row>
    <row r="10" spans="1:5" s="112" customFormat="1" ht="73.5" customHeight="1" thickBot="1">
      <c r="A10" s="108" t="s">
        <v>220</v>
      </c>
      <c r="B10" s="109" t="s">
        <v>219</v>
      </c>
      <c r="C10" s="109" t="s">
        <v>24</v>
      </c>
      <c r="D10" s="110" t="s">
        <v>226</v>
      </c>
      <c r="E10" s="111"/>
    </row>
    <row r="11" spans="1:5" s="112" customFormat="1" ht="30" customHeight="1" thickBot="1">
      <c r="A11" s="192" t="s">
        <v>224</v>
      </c>
      <c r="B11" s="113" t="s">
        <v>227</v>
      </c>
      <c r="C11" s="114" t="s">
        <v>218</v>
      </c>
      <c r="D11" s="115" t="s">
        <v>228</v>
      </c>
      <c r="E11" s="111"/>
    </row>
    <row r="12" spans="1:5" s="112" customFormat="1" ht="30" customHeight="1" thickBot="1">
      <c r="A12" s="192"/>
      <c r="B12" s="116" t="s">
        <v>217</v>
      </c>
      <c r="C12" s="117" t="s">
        <v>216</v>
      </c>
      <c r="D12" s="118" t="s">
        <v>204</v>
      </c>
      <c r="E12" s="111"/>
    </row>
    <row r="13" spans="1:5" s="112" customFormat="1" ht="30" customHeight="1" thickBot="1">
      <c r="A13" s="192" t="s">
        <v>229</v>
      </c>
      <c r="B13" s="113" t="s">
        <v>215</v>
      </c>
      <c r="C13" s="114" t="s">
        <v>214</v>
      </c>
      <c r="D13" s="115" t="s">
        <v>204</v>
      </c>
      <c r="E13" s="111"/>
    </row>
    <row r="14" spans="1:5" s="112" customFormat="1" ht="30" customHeight="1" thickBot="1">
      <c r="A14" s="192"/>
      <c r="B14" s="116" t="s">
        <v>230</v>
      </c>
      <c r="C14" s="117" t="s">
        <v>213</v>
      </c>
      <c r="D14" s="118" t="s">
        <v>204</v>
      </c>
      <c r="E14" s="111"/>
    </row>
    <row r="15" spans="1:5" s="112" customFormat="1" ht="46.5" customHeight="1" thickBot="1">
      <c r="A15" s="192" t="s">
        <v>231</v>
      </c>
      <c r="B15" s="113" t="s">
        <v>212</v>
      </c>
      <c r="C15" s="197" t="s">
        <v>232</v>
      </c>
      <c r="D15" s="115" t="s">
        <v>204</v>
      </c>
      <c r="E15" s="111"/>
    </row>
    <row r="16" spans="1:5" s="112" customFormat="1" ht="45" customHeight="1" thickBot="1">
      <c r="A16" s="192"/>
      <c r="B16" s="116" t="s">
        <v>211</v>
      </c>
      <c r="C16" s="198"/>
      <c r="D16" s="118" t="s">
        <v>204</v>
      </c>
      <c r="E16" s="111"/>
    </row>
    <row r="17" spans="1:5" s="112" customFormat="1" ht="30" customHeight="1" thickBot="1">
      <c r="A17" s="192" t="s">
        <v>210</v>
      </c>
      <c r="B17" s="113" t="s">
        <v>233</v>
      </c>
      <c r="C17" s="114" t="s">
        <v>209</v>
      </c>
      <c r="D17" s="115" t="s">
        <v>204</v>
      </c>
      <c r="E17" s="111"/>
    </row>
    <row r="18" spans="1:5" s="112" customFormat="1" ht="30" customHeight="1" thickBot="1">
      <c r="A18" s="192"/>
      <c r="B18" s="119" t="s">
        <v>208</v>
      </c>
      <c r="C18" s="120" t="s">
        <v>207</v>
      </c>
      <c r="D18" s="121" t="s">
        <v>204</v>
      </c>
      <c r="E18" s="111"/>
    </row>
    <row r="19" spans="1:5" s="112" customFormat="1" ht="30" customHeight="1" thickBot="1">
      <c r="A19" s="192"/>
      <c r="B19" s="116" t="s">
        <v>234</v>
      </c>
      <c r="C19" s="117" t="s">
        <v>206</v>
      </c>
      <c r="D19" s="118" t="s">
        <v>204</v>
      </c>
      <c r="E19" s="111"/>
    </row>
    <row r="20" spans="1:5" s="112" customFormat="1" ht="30" customHeight="1" thickBot="1">
      <c r="A20" s="192" t="s">
        <v>205</v>
      </c>
      <c r="B20" s="113" t="s">
        <v>235</v>
      </c>
      <c r="C20" s="114" t="s">
        <v>236</v>
      </c>
      <c r="D20" s="115" t="s">
        <v>204</v>
      </c>
      <c r="E20" s="111"/>
    </row>
    <row r="21" spans="1:5" s="112" customFormat="1" ht="30" customHeight="1" thickBot="1">
      <c r="A21" s="192"/>
      <c r="B21" s="122" t="s">
        <v>237</v>
      </c>
      <c r="C21" s="123" t="s">
        <v>238</v>
      </c>
      <c r="D21" s="124" t="s">
        <v>204</v>
      </c>
      <c r="E21" s="111"/>
    </row>
    <row r="22" spans="1:5" s="112" customFormat="1" ht="30" customHeight="1" thickBot="1">
      <c r="A22" s="192"/>
      <c r="B22" s="116" t="s">
        <v>239</v>
      </c>
      <c r="C22" s="117" t="s">
        <v>240</v>
      </c>
      <c r="D22" s="118" t="s">
        <v>204</v>
      </c>
      <c r="E22" s="111"/>
    </row>
    <row r="23" spans="1:5" s="112" customFormat="1" ht="55.5" customHeight="1" thickBot="1">
      <c r="A23" s="193" t="s">
        <v>241</v>
      </c>
      <c r="B23" s="113" t="s">
        <v>242</v>
      </c>
      <c r="C23" s="114" t="s">
        <v>243</v>
      </c>
      <c r="D23" s="115" t="s">
        <v>204</v>
      </c>
      <c r="E23" s="111"/>
    </row>
    <row r="24" spans="1:5" ht="222.75" customHeight="1" thickBot="1">
      <c r="A24" s="193"/>
      <c r="B24" s="116" t="s">
        <v>244</v>
      </c>
      <c r="C24" s="117" t="s">
        <v>245</v>
      </c>
      <c r="D24" s="125" t="s">
        <v>204</v>
      </c>
      <c r="E24" s="7"/>
    </row>
    <row r="25" spans="1:5" ht="15">
      <c r="A25" s="7"/>
      <c r="B25" s="7"/>
      <c r="C25" s="7"/>
      <c r="D25" s="7"/>
      <c r="E25" s="7"/>
    </row>
  </sheetData>
  <sheetProtection/>
  <mergeCells count="10">
    <mergeCell ref="A17:A19"/>
    <mergeCell ref="A20:A22"/>
    <mergeCell ref="A23:A24"/>
    <mergeCell ref="A2:D2"/>
    <mergeCell ref="A7:D7"/>
    <mergeCell ref="A8:D8"/>
    <mergeCell ref="A11:A12"/>
    <mergeCell ref="A13:A14"/>
    <mergeCell ref="A15:A16"/>
    <mergeCell ref="C15:C1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11.421875" defaultRowHeight="15"/>
  <cols>
    <col min="1" max="1" width="34.8515625" style="53" customWidth="1"/>
    <col min="2" max="2" width="11.7109375" style="53" customWidth="1"/>
    <col min="3" max="3" width="8.7109375" style="53" customWidth="1"/>
    <col min="4" max="16384" width="11.421875" style="53" customWidth="1"/>
  </cols>
  <sheetData>
    <row r="1" spans="1:2" ht="18" customHeight="1">
      <c r="A1" s="57" t="s">
        <v>122</v>
      </c>
      <c r="B1" s="58"/>
    </row>
    <row r="2" spans="1:2" ht="15" customHeight="1">
      <c r="A2" s="59"/>
      <c r="B2" s="58"/>
    </row>
    <row r="3" spans="1:3" s="54" customFormat="1" ht="15" customHeight="1">
      <c r="A3" s="60" t="s">
        <v>183</v>
      </c>
      <c r="B3" s="60" t="s">
        <v>184</v>
      </c>
      <c r="C3" s="66" t="s">
        <v>182</v>
      </c>
    </row>
    <row r="4" spans="1:16" s="55" customFormat="1" ht="15" customHeight="1">
      <c r="A4" s="67" t="s">
        <v>171</v>
      </c>
      <c r="B4" s="68" t="s">
        <v>123</v>
      </c>
      <c r="C4" s="69">
        <v>0.2612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" ht="15" customHeight="1">
      <c r="A5" s="200" t="s">
        <v>124</v>
      </c>
      <c r="B5" s="70" t="s">
        <v>172</v>
      </c>
      <c r="C5" s="69">
        <v>0.964</v>
      </c>
    </row>
    <row r="6" spans="1:3" ht="15" customHeight="1">
      <c r="A6" s="200"/>
      <c r="B6" s="70" t="s">
        <v>123</v>
      </c>
      <c r="C6" s="69">
        <v>0.964</v>
      </c>
    </row>
    <row r="7" spans="1:3" ht="15" customHeight="1">
      <c r="A7" s="71" t="s">
        <v>125</v>
      </c>
      <c r="B7" s="68" t="s">
        <v>172</v>
      </c>
      <c r="C7" s="69">
        <v>0.3928</v>
      </c>
    </row>
    <row r="8" spans="1:3" ht="15" customHeight="1">
      <c r="A8" s="71" t="s">
        <v>126</v>
      </c>
      <c r="B8" s="70" t="s">
        <v>123</v>
      </c>
      <c r="C8" s="69">
        <v>0.235</v>
      </c>
    </row>
    <row r="9" spans="1:3" ht="15" customHeight="1">
      <c r="A9" s="199" t="s">
        <v>127</v>
      </c>
      <c r="B9" s="70" t="s">
        <v>172</v>
      </c>
      <c r="C9" s="69">
        <v>0.6272</v>
      </c>
    </row>
    <row r="10" spans="1:3" ht="15" customHeight="1">
      <c r="A10" s="199"/>
      <c r="B10" s="68" t="s">
        <v>123</v>
      </c>
      <c r="C10" s="69">
        <v>1.0896</v>
      </c>
    </row>
    <row r="11" spans="1:3" ht="15" customHeight="1">
      <c r="A11" s="200" t="s">
        <v>128</v>
      </c>
      <c r="B11" s="70" t="s">
        <v>172</v>
      </c>
      <c r="C11" s="69">
        <v>0.8312</v>
      </c>
    </row>
    <row r="12" spans="1:3" ht="15" customHeight="1">
      <c r="A12" s="200"/>
      <c r="B12" s="70" t="s">
        <v>123</v>
      </c>
      <c r="C12" s="69">
        <v>0.95</v>
      </c>
    </row>
    <row r="13" spans="1:3" ht="15" customHeight="1">
      <c r="A13" s="199" t="s">
        <v>129</v>
      </c>
      <c r="B13" s="70" t="s">
        <v>172</v>
      </c>
      <c r="C13" s="69">
        <v>0.5066</v>
      </c>
    </row>
    <row r="14" spans="1:3" ht="15" customHeight="1">
      <c r="A14" s="199"/>
      <c r="B14" s="68" t="s">
        <v>123</v>
      </c>
      <c r="C14" s="69">
        <v>0.64</v>
      </c>
    </row>
    <row r="15" spans="1:3" ht="15" customHeight="1">
      <c r="A15" s="71" t="s">
        <v>130</v>
      </c>
      <c r="B15" s="70" t="s">
        <v>123</v>
      </c>
      <c r="C15" s="69">
        <v>0.9386</v>
      </c>
    </row>
    <row r="16" spans="1:3" ht="15" customHeight="1">
      <c r="A16" s="71" t="s">
        <v>131</v>
      </c>
      <c r="B16" s="68" t="s">
        <v>123</v>
      </c>
      <c r="C16" s="69">
        <v>0.8</v>
      </c>
    </row>
    <row r="17" spans="1:3" ht="15" customHeight="1">
      <c r="A17" s="71" t="s">
        <v>132</v>
      </c>
      <c r="B17" s="70" t="s">
        <v>123</v>
      </c>
      <c r="C17" s="69">
        <v>0.7</v>
      </c>
    </row>
    <row r="18" spans="1:3" ht="15" customHeight="1">
      <c r="A18" s="71" t="s">
        <v>133</v>
      </c>
      <c r="B18" s="68" t="s">
        <v>123</v>
      </c>
      <c r="C18" s="69">
        <v>0.75</v>
      </c>
    </row>
    <row r="19" spans="1:3" ht="15" customHeight="1">
      <c r="A19" s="71" t="s">
        <v>134</v>
      </c>
      <c r="B19" s="70" t="s">
        <v>123</v>
      </c>
      <c r="C19" s="69">
        <v>0.27</v>
      </c>
    </row>
    <row r="20" spans="1:3" ht="15" customHeight="1">
      <c r="A20" s="71" t="s">
        <v>135</v>
      </c>
      <c r="B20" s="68" t="s">
        <v>123</v>
      </c>
      <c r="C20" s="69">
        <v>0.38</v>
      </c>
    </row>
    <row r="21" spans="1:3" ht="15" customHeight="1">
      <c r="A21" s="71" t="s">
        <v>136</v>
      </c>
      <c r="B21" s="70" t="s">
        <v>123</v>
      </c>
      <c r="C21" s="69">
        <v>0.3712</v>
      </c>
    </row>
    <row r="22" spans="1:3" ht="15" customHeight="1">
      <c r="A22" s="71" t="s">
        <v>137</v>
      </c>
      <c r="B22" s="70" t="s">
        <v>123</v>
      </c>
      <c r="C22" s="69">
        <v>0.68</v>
      </c>
    </row>
    <row r="23" spans="1:3" ht="15" customHeight="1">
      <c r="A23" s="200" t="s">
        <v>138</v>
      </c>
      <c r="B23" s="70" t="s">
        <v>172</v>
      </c>
      <c r="C23" s="69">
        <v>0.8693</v>
      </c>
    </row>
    <row r="24" spans="1:3" ht="15" customHeight="1">
      <c r="A24" s="200"/>
      <c r="B24" s="70" t="s">
        <v>123</v>
      </c>
      <c r="C24" s="69">
        <v>1.0171</v>
      </c>
    </row>
    <row r="25" spans="1:3" ht="15" customHeight="1">
      <c r="A25" s="71" t="s">
        <v>139</v>
      </c>
      <c r="B25" s="70" t="s">
        <v>140</v>
      </c>
      <c r="C25" s="69">
        <v>0.086</v>
      </c>
    </row>
    <row r="26" spans="1:3" ht="15" customHeight="1">
      <c r="A26" s="71" t="s">
        <v>173</v>
      </c>
      <c r="B26" s="70" t="s">
        <v>140</v>
      </c>
      <c r="C26" s="69">
        <v>0.247</v>
      </c>
    </row>
    <row r="27" spans="1:3" ht="15" customHeight="1">
      <c r="A27" s="71" t="s">
        <v>141</v>
      </c>
      <c r="B27" s="70" t="s">
        <v>174</v>
      </c>
      <c r="C27" s="69">
        <v>1.1</v>
      </c>
    </row>
    <row r="28" spans="1:3" ht="15" customHeight="1">
      <c r="A28" s="71" t="s">
        <v>142</v>
      </c>
      <c r="B28" s="70" t="s">
        <v>174</v>
      </c>
      <c r="C28" s="69"/>
    </row>
    <row r="29" spans="1:3" ht="15" customHeight="1">
      <c r="A29" s="71" t="s">
        <v>143</v>
      </c>
      <c r="B29" s="70" t="s">
        <v>174</v>
      </c>
      <c r="C29" s="69">
        <v>0.83</v>
      </c>
    </row>
    <row r="30" spans="1:3" ht="15" customHeight="1">
      <c r="A30" s="200" t="s">
        <v>144</v>
      </c>
      <c r="B30" s="70" t="s">
        <v>172</v>
      </c>
      <c r="C30" s="69">
        <v>0.8685</v>
      </c>
    </row>
    <row r="31" spans="1:3" ht="15" customHeight="1">
      <c r="A31" s="200"/>
      <c r="B31" s="70" t="s">
        <v>123</v>
      </c>
      <c r="C31" s="69">
        <v>1.0195</v>
      </c>
    </row>
    <row r="32" spans="1:3" ht="15" customHeight="1">
      <c r="A32" s="199" t="s">
        <v>145</v>
      </c>
      <c r="B32" s="70" t="s">
        <v>172</v>
      </c>
      <c r="C32" s="69">
        <v>0.8586</v>
      </c>
    </row>
    <row r="33" spans="1:3" ht="15" customHeight="1">
      <c r="A33" s="199"/>
      <c r="B33" s="68" t="s">
        <v>123</v>
      </c>
      <c r="C33" s="69">
        <v>1.0248</v>
      </c>
    </row>
    <row r="34" spans="1:3" ht="15" customHeight="1">
      <c r="A34" s="71" t="s">
        <v>146</v>
      </c>
      <c r="B34" s="70" t="s">
        <v>172</v>
      </c>
      <c r="C34" s="69">
        <v>0.24</v>
      </c>
    </row>
    <row r="35" spans="1:3" ht="15" customHeight="1">
      <c r="A35" s="199" t="s">
        <v>147</v>
      </c>
      <c r="B35" s="70" t="s">
        <v>172</v>
      </c>
      <c r="C35" s="69"/>
    </row>
    <row r="36" spans="1:3" ht="15" customHeight="1">
      <c r="A36" s="199"/>
      <c r="B36" s="68" t="s">
        <v>123</v>
      </c>
      <c r="C36" s="69"/>
    </row>
    <row r="37" spans="1:3" ht="15" customHeight="1">
      <c r="A37" s="200" t="s">
        <v>148</v>
      </c>
      <c r="B37" s="70" t="s">
        <v>172</v>
      </c>
      <c r="C37" s="72" t="s">
        <v>149</v>
      </c>
    </row>
    <row r="38" spans="1:3" ht="15" customHeight="1">
      <c r="A38" s="200"/>
      <c r="B38" s="70" t="s">
        <v>123</v>
      </c>
      <c r="C38" s="72" t="s">
        <v>149</v>
      </c>
    </row>
    <row r="39" spans="1:3" s="55" customFormat="1" ht="15" customHeight="1">
      <c r="A39" s="199" t="s">
        <v>150</v>
      </c>
      <c r="B39" s="70" t="s">
        <v>172</v>
      </c>
      <c r="C39" s="69"/>
    </row>
    <row r="40" spans="1:3" s="55" customFormat="1" ht="15" customHeight="1">
      <c r="A40" s="199"/>
      <c r="B40" s="68" t="s">
        <v>123</v>
      </c>
      <c r="C40" s="69"/>
    </row>
    <row r="41" spans="1:3" ht="15" customHeight="1">
      <c r="A41" s="200" t="s">
        <v>151</v>
      </c>
      <c r="B41" s="70" t="s">
        <v>172</v>
      </c>
      <c r="C41" s="69">
        <v>0.7935</v>
      </c>
    </row>
    <row r="42" spans="1:3" ht="15" customHeight="1">
      <c r="A42" s="200"/>
      <c r="B42" s="70" t="s">
        <v>123</v>
      </c>
      <c r="C42" s="69">
        <v>1.0451</v>
      </c>
    </row>
    <row r="43" spans="1:3" s="55" customFormat="1" ht="15" customHeight="1">
      <c r="A43" s="199" t="s">
        <v>152</v>
      </c>
      <c r="B43" s="70" t="s">
        <v>172</v>
      </c>
      <c r="C43" s="69">
        <v>0.7581</v>
      </c>
    </row>
    <row r="44" spans="1:3" s="55" customFormat="1" ht="15" customHeight="1">
      <c r="A44" s="199"/>
      <c r="B44" s="68" t="s">
        <v>123</v>
      </c>
      <c r="C44" s="69">
        <v>1.0547</v>
      </c>
    </row>
    <row r="45" spans="1:3" ht="15" customHeight="1">
      <c r="A45" s="200" t="s">
        <v>153</v>
      </c>
      <c r="B45" s="70" t="s">
        <v>172</v>
      </c>
      <c r="C45" s="69"/>
    </row>
    <row r="46" spans="1:3" ht="15" customHeight="1">
      <c r="A46" s="200"/>
      <c r="B46" s="70" t="s">
        <v>123</v>
      </c>
      <c r="C46" s="69"/>
    </row>
    <row r="47" spans="1:3" s="55" customFormat="1" ht="15" customHeight="1">
      <c r="A47" s="199" t="s">
        <v>154</v>
      </c>
      <c r="B47" s="70" t="s">
        <v>172</v>
      </c>
      <c r="C47" s="69"/>
    </row>
    <row r="48" spans="1:3" s="55" customFormat="1" ht="15" customHeight="1">
      <c r="A48" s="199"/>
      <c r="B48" s="68" t="s">
        <v>123</v>
      </c>
      <c r="C48" s="69"/>
    </row>
    <row r="49" spans="1:3" ht="15" customHeight="1">
      <c r="A49" s="200" t="s">
        <v>155</v>
      </c>
      <c r="B49" s="70" t="s">
        <v>172</v>
      </c>
      <c r="C49" s="69">
        <v>0.8011</v>
      </c>
    </row>
    <row r="50" spans="1:3" ht="15" customHeight="1">
      <c r="A50" s="200"/>
      <c r="B50" s="70" t="s">
        <v>123</v>
      </c>
      <c r="C50" s="69">
        <v>1.0429</v>
      </c>
    </row>
    <row r="51" spans="1:3" ht="15" customHeight="1">
      <c r="A51" s="71" t="s">
        <v>156</v>
      </c>
      <c r="B51" s="68" t="s">
        <v>123</v>
      </c>
      <c r="C51" s="69">
        <v>0.27</v>
      </c>
    </row>
    <row r="52" spans="1:3" ht="15" customHeight="1">
      <c r="A52" s="71" t="s">
        <v>175</v>
      </c>
      <c r="B52" s="70" t="s">
        <v>123</v>
      </c>
      <c r="C52" s="69">
        <v>0.2703</v>
      </c>
    </row>
    <row r="53" spans="1:3" ht="15" customHeight="1">
      <c r="A53" s="199" t="s">
        <v>157</v>
      </c>
      <c r="B53" s="70" t="s">
        <v>172</v>
      </c>
      <c r="C53" s="69">
        <v>0.909</v>
      </c>
    </row>
    <row r="54" spans="1:3" ht="15" customHeight="1">
      <c r="A54" s="199"/>
      <c r="B54" s="68" t="s">
        <v>123</v>
      </c>
      <c r="C54" s="69">
        <v>1.01</v>
      </c>
    </row>
    <row r="55" spans="1:3" ht="15" customHeight="1">
      <c r="A55" s="71" t="s">
        <v>158</v>
      </c>
      <c r="B55" s="70" t="s">
        <v>123</v>
      </c>
      <c r="C55" s="69">
        <v>0.36</v>
      </c>
    </row>
    <row r="56" spans="1:3" s="55" customFormat="1" ht="15" customHeight="1">
      <c r="A56" s="199" t="s">
        <v>159</v>
      </c>
      <c r="B56" s="70" t="s">
        <v>172</v>
      </c>
      <c r="C56" s="69"/>
    </row>
    <row r="57" spans="1:3" s="55" customFormat="1" ht="15" customHeight="1">
      <c r="A57" s="199"/>
      <c r="B57" s="68" t="s">
        <v>123</v>
      </c>
      <c r="C57" s="69"/>
    </row>
    <row r="58" spans="1:3" ht="15" customHeight="1">
      <c r="A58" s="200" t="s">
        <v>160</v>
      </c>
      <c r="B58" s="70" t="s">
        <v>172</v>
      </c>
      <c r="C58" s="69">
        <v>0.8749</v>
      </c>
    </row>
    <row r="59" spans="1:3" ht="15" customHeight="1">
      <c r="A59" s="200"/>
      <c r="B59" s="70" t="s">
        <v>123</v>
      </c>
      <c r="C59" s="69">
        <v>1.0071</v>
      </c>
    </row>
    <row r="60" spans="1:3" s="55" customFormat="1" ht="15" customHeight="1">
      <c r="A60" s="199" t="s">
        <v>161</v>
      </c>
      <c r="B60" s="70" t="s">
        <v>172</v>
      </c>
      <c r="C60" s="69">
        <v>0.5678</v>
      </c>
    </row>
    <row r="61" spans="1:3" s="55" customFormat="1" ht="15" customHeight="1">
      <c r="A61" s="199"/>
      <c r="B61" s="68" t="s">
        <v>123</v>
      </c>
      <c r="C61" s="69">
        <v>1.1</v>
      </c>
    </row>
    <row r="62" spans="1:3" ht="15" customHeight="1">
      <c r="A62" s="200" t="s">
        <v>162</v>
      </c>
      <c r="B62" s="70" t="s">
        <v>172</v>
      </c>
      <c r="C62" s="69">
        <v>0.8271</v>
      </c>
    </row>
    <row r="63" spans="1:3" ht="15" customHeight="1">
      <c r="A63" s="200"/>
      <c r="B63" s="70" t="s">
        <v>123</v>
      </c>
      <c r="C63" s="69">
        <v>1.0337</v>
      </c>
    </row>
    <row r="64" spans="1:3" s="55" customFormat="1" ht="15" customHeight="1">
      <c r="A64" s="199" t="s">
        <v>163</v>
      </c>
      <c r="B64" s="70" t="s">
        <v>172</v>
      </c>
      <c r="C64" s="69">
        <v>0.8013</v>
      </c>
    </row>
    <row r="65" spans="1:3" s="55" customFormat="1" ht="15" customHeight="1">
      <c r="A65" s="199"/>
      <c r="B65" s="68" t="s">
        <v>123</v>
      </c>
      <c r="C65" s="69">
        <v>1.0426</v>
      </c>
    </row>
    <row r="66" spans="1:3" ht="15" customHeight="1">
      <c r="A66" s="200" t="s">
        <v>164</v>
      </c>
      <c r="B66" s="70" t="s">
        <v>172</v>
      </c>
      <c r="C66" s="69">
        <v>0.6059</v>
      </c>
    </row>
    <row r="67" spans="1:3" ht="15" customHeight="1">
      <c r="A67" s="200"/>
      <c r="B67" s="70" t="s">
        <v>123</v>
      </c>
      <c r="C67" s="69">
        <v>1.0878</v>
      </c>
    </row>
    <row r="68" spans="1:3" s="55" customFormat="1" ht="15" customHeight="1">
      <c r="A68" s="199" t="s">
        <v>165</v>
      </c>
      <c r="B68" s="70" t="s">
        <v>172</v>
      </c>
      <c r="C68" s="69">
        <v>0.8388</v>
      </c>
    </row>
    <row r="69" spans="1:3" s="55" customFormat="1" ht="15" customHeight="1">
      <c r="A69" s="199"/>
      <c r="B69" s="68" t="s">
        <v>123</v>
      </c>
      <c r="C69" s="69">
        <v>1.0312</v>
      </c>
    </row>
    <row r="70" spans="1:3" ht="15" customHeight="1">
      <c r="A70" s="200" t="s">
        <v>166</v>
      </c>
      <c r="B70" s="70" t="s">
        <v>172</v>
      </c>
      <c r="C70" s="72" t="s">
        <v>149</v>
      </c>
    </row>
    <row r="71" spans="1:3" ht="15" customHeight="1">
      <c r="A71" s="200"/>
      <c r="B71" s="70" t="s">
        <v>123</v>
      </c>
      <c r="C71" s="72" t="s">
        <v>149</v>
      </c>
    </row>
    <row r="72" spans="1:3" s="56" customFormat="1" ht="15" customHeight="1">
      <c r="A72" s="61" t="s">
        <v>176</v>
      </c>
      <c r="B72" s="62"/>
      <c r="C72" s="63"/>
    </row>
    <row r="73" spans="1:3" s="56" customFormat="1" ht="15" customHeight="1">
      <c r="A73" s="61" t="s">
        <v>177</v>
      </c>
      <c r="B73" s="62"/>
      <c r="C73" s="63"/>
    </row>
    <row r="74" spans="1:3" s="56" customFormat="1" ht="15" customHeight="1">
      <c r="A74" s="61" t="s">
        <v>178</v>
      </c>
      <c r="B74" s="62"/>
      <c r="C74" s="63"/>
    </row>
    <row r="75" spans="1:3" s="56" customFormat="1" ht="15" customHeight="1">
      <c r="A75" s="64" t="s">
        <v>179</v>
      </c>
      <c r="B75" s="62"/>
      <c r="C75" s="63"/>
    </row>
    <row r="76" spans="1:3" s="56" customFormat="1" ht="15" customHeight="1">
      <c r="A76" s="64"/>
      <c r="B76" s="62"/>
      <c r="C76" s="63"/>
    </row>
    <row r="77" spans="1:3" s="56" customFormat="1" ht="15" customHeight="1">
      <c r="A77" s="61" t="s">
        <v>167</v>
      </c>
      <c r="B77" s="62"/>
      <c r="C77" s="63"/>
    </row>
    <row r="78" spans="1:3" s="56" customFormat="1" ht="15" customHeight="1">
      <c r="A78" s="65" t="s">
        <v>168</v>
      </c>
      <c r="B78" s="62"/>
      <c r="C78" s="63"/>
    </row>
    <row r="79" spans="1:3" s="56" customFormat="1" ht="15" customHeight="1">
      <c r="A79" s="65" t="s">
        <v>169</v>
      </c>
      <c r="B79" s="62"/>
      <c r="C79" s="63"/>
    </row>
    <row r="80" spans="1:3" s="56" customFormat="1" ht="15" customHeight="1">
      <c r="A80" s="65" t="s">
        <v>180</v>
      </c>
      <c r="B80" s="62"/>
      <c r="C80" s="63"/>
    </row>
    <row r="81" spans="1:3" s="56" customFormat="1" ht="15" customHeight="1">
      <c r="A81" s="65" t="s">
        <v>181</v>
      </c>
      <c r="B81" s="62"/>
      <c r="C81" s="63"/>
    </row>
    <row r="82" spans="1:3" s="56" customFormat="1" ht="15" customHeight="1">
      <c r="A82" s="65" t="s">
        <v>170</v>
      </c>
      <c r="B82" s="62"/>
      <c r="C82" s="63"/>
    </row>
    <row r="83" spans="1:3" s="56" customFormat="1" ht="15" customHeight="1">
      <c r="A83" s="61"/>
      <c r="B83" s="62"/>
      <c r="C83" s="63"/>
    </row>
    <row r="84" spans="1:2" ht="15">
      <c r="A84" s="55"/>
      <c r="B84" s="55"/>
    </row>
    <row r="85" spans="1:2" ht="15">
      <c r="A85" s="55"/>
      <c r="B85" s="55"/>
    </row>
    <row r="86" spans="1:2" ht="15">
      <c r="A86" s="55"/>
      <c r="B86" s="55"/>
    </row>
  </sheetData>
  <sheetProtection password="C370" sheet="1"/>
  <mergeCells count="24">
    <mergeCell ref="A64:A65"/>
    <mergeCell ref="A66:A67"/>
    <mergeCell ref="A68:A69"/>
    <mergeCell ref="A70:A71"/>
    <mergeCell ref="A49:A50"/>
    <mergeCell ref="A53:A54"/>
    <mergeCell ref="A56:A57"/>
    <mergeCell ref="A58:A59"/>
    <mergeCell ref="A60:A61"/>
    <mergeCell ref="A62:A63"/>
    <mergeCell ref="A5:A6"/>
    <mergeCell ref="A9:A10"/>
    <mergeCell ref="A11:A12"/>
    <mergeCell ref="A13:A14"/>
    <mergeCell ref="A23:A24"/>
    <mergeCell ref="A37:A38"/>
    <mergeCell ref="A39:A40"/>
    <mergeCell ref="A41:A42"/>
    <mergeCell ref="A43:A44"/>
    <mergeCell ref="A45:A46"/>
    <mergeCell ref="A47:A48"/>
    <mergeCell ref="A30:A31"/>
    <mergeCell ref="A32:A33"/>
    <mergeCell ref="A35:A36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6"/>
  <sheetViews>
    <sheetView zoomScale="90" zoomScaleNormal="90" zoomScalePageLayoutView="0" workbookViewId="0" topLeftCell="A1">
      <selection activeCell="M9" sqref="M9"/>
    </sheetView>
  </sheetViews>
  <sheetFormatPr defaultColWidth="11.421875" defaultRowHeight="15"/>
  <cols>
    <col min="1" max="1" width="4.140625" style="0" customWidth="1"/>
    <col min="2" max="2" width="34.57421875" style="0" customWidth="1"/>
    <col min="3" max="3" width="11.8515625" style="11" bestFit="1" customWidth="1"/>
    <col min="4" max="4" width="36.7109375" style="7" customWidth="1"/>
    <col min="5" max="5" width="5.7109375" style="11" customWidth="1"/>
    <col min="6" max="6" width="17.8515625" style="11" customWidth="1"/>
    <col min="7" max="7" width="3.421875" style="11" customWidth="1"/>
    <col min="8" max="8" width="11.421875" style="11" customWidth="1"/>
    <col min="9" max="9" width="4.57421875" style="11" customWidth="1"/>
    <col min="10" max="10" width="21.7109375" style="26" customWidth="1"/>
    <col min="11" max="11" width="24.8515625" style="16" customWidth="1"/>
  </cols>
  <sheetData>
    <row r="2" spans="2:11" s="5" customFormat="1" ht="15">
      <c r="B2" s="9" t="s">
        <v>22</v>
      </c>
      <c r="C2" s="14" t="s">
        <v>23</v>
      </c>
      <c r="D2" s="12" t="s">
        <v>32</v>
      </c>
      <c r="E2" s="201" t="s">
        <v>55</v>
      </c>
      <c r="F2" s="201"/>
      <c r="G2" s="201"/>
      <c r="H2" s="201"/>
      <c r="I2" s="201"/>
      <c r="J2" s="23" t="s">
        <v>59</v>
      </c>
      <c r="K2" s="14" t="s">
        <v>80</v>
      </c>
    </row>
    <row r="3" spans="2:11" s="5" customFormat="1" ht="63.75">
      <c r="B3" s="10" t="s">
        <v>194</v>
      </c>
      <c r="C3" s="2" t="s">
        <v>190</v>
      </c>
      <c r="D3" s="51" t="s">
        <v>198</v>
      </c>
      <c r="E3" s="14"/>
      <c r="F3" s="14"/>
      <c r="G3" s="14"/>
      <c r="H3" s="14"/>
      <c r="I3" s="14"/>
      <c r="J3" s="24" t="s">
        <v>79</v>
      </c>
      <c r="K3" s="14"/>
    </row>
    <row r="4" spans="2:10" ht="25.5">
      <c r="B4" s="10" t="s">
        <v>7</v>
      </c>
      <c r="C4" s="2" t="s">
        <v>13</v>
      </c>
      <c r="D4" s="13" t="s">
        <v>33</v>
      </c>
      <c r="E4" s="16">
        <v>1</v>
      </c>
      <c r="F4" s="16" t="s">
        <v>33</v>
      </c>
      <c r="G4" s="16" t="s">
        <v>56</v>
      </c>
      <c r="H4" s="16">
        <v>0.086</v>
      </c>
      <c r="I4" s="16" t="s">
        <v>34</v>
      </c>
      <c r="J4" s="25" t="s">
        <v>69</v>
      </c>
    </row>
    <row r="5" spans="2:10" ht="17.25">
      <c r="B5" s="10" t="s">
        <v>0</v>
      </c>
      <c r="C5" s="2" t="s">
        <v>18</v>
      </c>
      <c r="D5" s="13" t="s">
        <v>35</v>
      </c>
      <c r="E5" s="16">
        <v>1</v>
      </c>
      <c r="F5" s="16" t="s">
        <v>35</v>
      </c>
      <c r="G5" s="19" t="s">
        <v>56</v>
      </c>
      <c r="H5" s="20">
        <f>0.862/1000</f>
        <v>0.000862</v>
      </c>
      <c r="I5" s="21" t="s">
        <v>34</v>
      </c>
      <c r="J5" s="25" t="s">
        <v>61</v>
      </c>
    </row>
    <row r="6" spans="2:10" ht="17.25">
      <c r="B6" s="10" t="s">
        <v>2</v>
      </c>
      <c r="C6" s="2" t="s">
        <v>15</v>
      </c>
      <c r="D6" s="13" t="s">
        <v>36</v>
      </c>
      <c r="E6" s="16">
        <v>1</v>
      </c>
      <c r="F6" s="16" t="s">
        <v>36</v>
      </c>
      <c r="G6" s="19" t="s">
        <v>56</v>
      </c>
      <c r="H6" s="20">
        <f>0.862/1000</f>
        <v>0.000862</v>
      </c>
      <c r="I6" s="21" t="s">
        <v>34</v>
      </c>
      <c r="J6" s="25" t="s">
        <v>62</v>
      </c>
    </row>
    <row r="7" spans="2:10" ht="38.25">
      <c r="B7" s="10" t="s">
        <v>5</v>
      </c>
      <c r="C7" s="2" t="s">
        <v>51</v>
      </c>
      <c r="D7" s="13" t="s">
        <v>37</v>
      </c>
      <c r="E7" s="16">
        <v>1</v>
      </c>
      <c r="F7" s="16" t="s">
        <v>37</v>
      </c>
      <c r="G7" s="19" t="s">
        <v>56</v>
      </c>
      <c r="H7" s="20">
        <f>0.9627/1000</f>
        <v>0.0009627</v>
      </c>
      <c r="I7" s="21" t="s">
        <v>34</v>
      </c>
      <c r="J7" s="25" t="s">
        <v>63</v>
      </c>
    </row>
    <row r="8" spans="2:10" ht="38.25">
      <c r="B8" s="10" t="s">
        <v>6</v>
      </c>
      <c r="C8" s="2" t="s">
        <v>52</v>
      </c>
      <c r="D8" s="13" t="s">
        <v>38</v>
      </c>
      <c r="E8" s="16">
        <v>1</v>
      </c>
      <c r="F8" s="16" t="s">
        <v>38</v>
      </c>
      <c r="G8" s="19" t="s">
        <v>56</v>
      </c>
      <c r="H8" s="20">
        <f>0.968272066594508/1000</f>
        <v>0.0009682720665945081</v>
      </c>
      <c r="I8" s="21" t="s">
        <v>34</v>
      </c>
      <c r="J8" s="25" t="s">
        <v>64</v>
      </c>
    </row>
    <row r="9" spans="2:10" ht="38.25">
      <c r="B9" s="10" t="s">
        <v>1</v>
      </c>
      <c r="C9" s="2" t="s">
        <v>53</v>
      </c>
      <c r="D9" s="13" t="s">
        <v>39</v>
      </c>
      <c r="E9" s="16">
        <v>1</v>
      </c>
      <c r="F9" s="16" t="s">
        <v>39</v>
      </c>
      <c r="G9" s="19" t="s">
        <v>56</v>
      </c>
      <c r="H9" s="20">
        <f>0.83/1000</f>
        <v>0.00083</v>
      </c>
      <c r="I9" s="21" t="s">
        <v>34</v>
      </c>
      <c r="J9" s="25" t="s">
        <v>65</v>
      </c>
    </row>
    <row r="10" spans="2:10" ht="51">
      <c r="B10" s="10" t="s">
        <v>4</v>
      </c>
      <c r="C10" s="2" t="s">
        <v>54</v>
      </c>
      <c r="D10" s="13" t="s">
        <v>40</v>
      </c>
      <c r="E10" s="16">
        <v>1</v>
      </c>
      <c r="F10" s="16" t="s">
        <v>40</v>
      </c>
      <c r="G10" s="19" t="s">
        <v>56</v>
      </c>
      <c r="H10" s="20">
        <f>1.0933/1000</f>
        <v>0.0010933</v>
      </c>
      <c r="I10" s="21" t="s">
        <v>34</v>
      </c>
      <c r="J10" s="25" t="s">
        <v>66</v>
      </c>
    </row>
    <row r="11" spans="2:10" ht="17.25">
      <c r="B11" s="10" t="s">
        <v>21</v>
      </c>
      <c r="C11" s="2" t="s">
        <v>17</v>
      </c>
      <c r="D11" s="13" t="s">
        <v>41</v>
      </c>
      <c r="E11" s="16"/>
      <c r="F11" s="16"/>
      <c r="G11" s="19"/>
      <c r="H11" s="20"/>
      <c r="I11" s="21"/>
      <c r="J11" s="25" t="s">
        <v>67</v>
      </c>
    </row>
    <row r="12" spans="2:10" ht="15">
      <c r="B12" s="10" t="s">
        <v>3</v>
      </c>
      <c r="C12" s="2" t="s">
        <v>10</v>
      </c>
      <c r="E12" s="16"/>
      <c r="F12" s="16"/>
      <c r="G12" s="16"/>
      <c r="H12" s="16"/>
      <c r="I12" s="16"/>
      <c r="J12" s="25" t="s">
        <v>68</v>
      </c>
    </row>
    <row r="13" spans="2:10" ht="15">
      <c r="B13" s="10" t="s">
        <v>8</v>
      </c>
      <c r="C13" s="2" t="s">
        <v>16</v>
      </c>
      <c r="D13" s="13"/>
      <c r="E13" s="16"/>
      <c r="F13" s="16"/>
      <c r="G13" s="16"/>
      <c r="H13" s="16"/>
      <c r="I13" s="16"/>
      <c r="J13" s="25" t="s">
        <v>70</v>
      </c>
    </row>
    <row r="14" spans="2:10" ht="15">
      <c r="B14" s="8"/>
      <c r="C14" s="2" t="s">
        <v>12</v>
      </c>
      <c r="D14" s="13"/>
      <c r="E14" s="16"/>
      <c r="F14" s="16"/>
      <c r="G14" s="16"/>
      <c r="H14" s="16"/>
      <c r="I14" s="16"/>
      <c r="J14" s="25" t="s">
        <v>71</v>
      </c>
    </row>
    <row r="15" spans="2:10" ht="15">
      <c r="B15" s="1"/>
      <c r="C15" s="2" t="s">
        <v>14</v>
      </c>
      <c r="D15" s="22"/>
      <c r="E15" s="16"/>
      <c r="F15" s="16"/>
      <c r="G15" s="16"/>
      <c r="H15" s="16"/>
      <c r="I15" s="16"/>
      <c r="J15" s="25" t="s">
        <v>72</v>
      </c>
    </row>
    <row r="16" spans="2:10" ht="15">
      <c r="B16" s="1"/>
      <c r="C16" s="2" t="s">
        <v>11</v>
      </c>
      <c r="D16" s="22"/>
      <c r="E16" s="16"/>
      <c r="F16" s="16"/>
      <c r="G16" s="16"/>
      <c r="H16" s="16"/>
      <c r="I16" s="16"/>
      <c r="J16" s="25" t="s">
        <v>73</v>
      </c>
    </row>
    <row r="17" spans="2:10" ht="15">
      <c r="B17" s="1"/>
      <c r="C17" s="15" t="s">
        <v>19</v>
      </c>
      <c r="D17" s="22"/>
      <c r="E17" s="16"/>
      <c r="F17" s="16"/>
      <c r="G17" s="16"/>
      <c r="H17" s="16"/>
      <c r="I17" s="16"/>
      <c r="J17" s="25" t="s">
        <v>74</v>
      </c>
    </row>
    <row r="18" spans="2:10" ht="35.25" customHeight="1">
      <c r="B18" s="1"/>
      <c r="D18" s="22"/>
      <c r="E18" s="16"/>
      <c r="F18" s="16"/>
      <c r="G18" s="16"/>
      <c r="H18" s="16"/>
      <c r="I18" s="16"/>
      <c r="J18" s="25" t="s">
        <v>75</v>
      </c>
    </row>
    <row r="19" spans="2:10" ht="15">
      <c r="B19" s="1"/>
      <c r="D19" s="22"/>
      <c r="E19" s="16"/>
      <c r="F19" s="16"/>
      <c r="G19" s="16"/>
      <c r="H19" s="16"/>
      <c r="I19" s="16"/>
      <c r="J19" s="25" t="s">
        <v>76</v>
      </c>
    </row>
    <row r="20" spans="2:10" ht="30">
      <c r="B20" s="1"/>
      <c r="D20" s="22"/>
      <c r="E20" s="16"/>
      <c r="F20" s="16"/>
      <c r="G20" s="16"/>
      <c r="H20" s="16"/>
      <c r="I20" s="16"/>
      <c r="J20" s="25" t="s">
        <v>78</v>
      </c>
    </row>
    <row r="21" spans="2:10" ht="15">
      <c r="B21" s="1"/>
      <c r="C21" s="16"/>
      <c r="D21" s="22"/>
      <c r="E21" s="16"/>
      <c r="F21" s="16"/>
      <c r="G21" s="16"/>
      <c r="H21" s="16"/>
      <c r="I21" s="16"/>
      <c r="J21" s="25" t="s">
        <v>77</v>
      </c>
    </row>
    <row r="22" spans="2:10" ht="15">
      <c r="B22" s="17"/>
      <c r="C22" s="18"/>
      <c r="D22" s="22"/>
      <c r="E22" s="16"/>
      <c r="F22" s="16"/>
      <c r="G22" s="16"/>
      <c r="H22" s="16"/>
      <c r="I22" s="16"/>
      <c r="J22" s="25"/>
    </row>
    <row r="23" spans="2:10" ht="15">
      <c r="B23" s="1"/>
      <c r="C23" s="16"/>
      <c r="D23" s="22"/>
      <c r="E23" s="16"/>
      <c r="F23" s="16"/>
      <c r="G23" s="16"/>
      <c r="H23" s="16"/>
      <c r="I23" s="16"/>
      <c r="J23" s="25"/>
    </row>
    <row r="24" spans="2:10" ht="15">
      <c r="B24" s="1"/>
      <c r="C24" s="16"/>
      <c r="D24" s="22"/>
      <c r="E24" s="16"/>
      <c r="F24" s="16"/>
      <c r="G24" s="16"/>
      <c r="H24" s="16"/>
      <c r="I24" s="16"/>
      <c r="J24" s="25"/>
    </row>
    <row r="25" spans="2:10" ht="15">
      <c r="B25" s="1"/>
      <c r="C25" s="16"/>
      <c r="D25" s="22"/>
      <c r="E25" s="16"/>
      <c r="F25" s="16"/>
      <c r="G25" s="16"/>
      <c r="H25" s="16"/>
      <c r="I25" s="16"/>
      <c r="J25" s="25"/>
    </row>
    <row r="26" spans="2:10" ht="15">
      <c r="B26" s="1"/>
      <c r="C26" s="16"/>
      <c r="D26" s="22"/>
      <c r="E26" s="16"/>
      <c r="F26" s="16"/>
      <c r="G26" s="16"/>
      <c r="H26" s="16"/>
      <c r="I26" s="16"/>
      <c r="J26" s="25"/>
    </row>
  </sheetData>
  <sheetProtection password="C370" sheet="1" objects="1" scenarios="1"/>
  <mergeCells count="1">
    <mergeCell ref="E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K16" sqref="K16"/>
    </sheetView>
  </sheetViews>
  <sheetFormatPr defaultColWidth="11.421875" defaultRowHeight="15"/>
  <cols>
    <col min="1" max="1" width="31.8515625" style="0" customWidth="1"/>
    <col min="2" max="2" width="18.140625" style="0" bestFit="1" customWidth="1"/>
    <col min="3" max="3" width="19.8515625" style="0" bestFit="1" customWidth="1"/>
    <col min="4" max="4" width="13.00390625" style="0" customWidth="1"/>
    <col min="5" max="5" width="14.140625" style="0" bestFit="1" customWidth="1"/>
    <col min="6" max="6" width="11.57421875" style="0" customWidth="1"/>
    <col min="7" max="8" width="11.57421875" style="5" customWidth="1"/>
  </cols>
  <sheetData>
    <row r="1" spans="1:8" ht="18.75">
      <c r="A1" s="27" t="s">
        <v>81</v>
      </c>
      <c r="B1" s="28"/>
      <c r="C1" s="28"/>
      <c r="D1" s="28"/>
      <c r="E1" s="28"/>
      <c r="F1" s="28"/>
      <c r="G1" s="29"/>
      <c r="H1" s="29"/>
    </row>
    <row r="2" spans="1:8" ht="15">
      <c r="A2" s="28"/>
      <c r="B2" s="28"/>
      <c r="C2" s="28"/>
      <c r="D2" s="28"/>
      <c r="E2" s="28"/>
      <c r="F2" s="28"/>
      <c r="G2" s="30"/>
      <c r="H2" s="30"/>
    </row>
    <row r="3" spans="1:8" ht="15">
      <c r="A3" s="29" t="s">
        <v>69</v>
      </c>
      <c r="B3" s="30" t="s">
        <v>60</v>
      </c>
      <c r="C3" s="28" t="s">
        <v>82</v>
      </c>
      <c r="D3" s="28"/>
      <c r="E3" s="28"/>
      <c r="F3" s="28"/>
      <c r="G3" s="30">
        <v>4.256</v>
      </c>
      <c r="H3" s="31" t="s">
        <v>83</v>
      </c>
    </row>
    <row r="4" spans="1:8" ht="15">
      <c r="A4" s="28"/>
      <c r="B4" s="30"/>
      <c r="C4" s="28" t="s">
        <v>84</v>
      </c>
      <c r="D4" s="28"/>
      <c r="E4" s="28"/>
      <c r="F4" s="28"/>
      <c r="G4" s="30">
        <v>4.885</v>
      </c>
      <c r="H4" s="31" t="s">
        <v>83</v>
      </c>
    </row>
    <row r="5" spans="1:12" ht="15">
      <c r="A5" s="28"/>
      <c r="B5" s="30"/>
      <c r="C5" s="28"/>
      <c r="D5" s="28"/>
      <c r="E5" s="28"/>
      <c r="F5" s="28"/>
      <c r="G5" s="29"/>
      <c r="H5" s="31"/>
      <c r="J5" s="32" t="s">
        <v>85</v>
      </c>
      <c r="K5" s="33"/>
      <c r="L5" s="33"/>
    </row>
    <row r="6" spans="1:12" ht="15">
      <c r="A6" s="29" t="s">
        <v>86</v>
      </c>
      <c r="B6" s="30"/>
      <c r="C6" s="34" t="s">
        <v>87</v>
      </c>
      <c r="D6" s="34" t="s">
        <v>88</v>
      </c>
      <c r="E6" s="34" t="s">
        <v>89</v>
      </c>
      <c r="F6" s="34" t="s">
        <v>90</v>
      </c>
      <c r="G6" s="34" t="s">
        <v>91</v>
      </c>
      <c r="H6" s="31"/>
      <c r="J6" t="s">
        <v>88</v>
      </c>
      <c r="K6" s="35">
        <v>7</v>
      </c>
      <c r="L6" s="36">
        <f>+K6/$K$9</f>
        <v>0.2916666666666667</v>
      </c>
    </row>
    <row r="7" spans="1:12" ht="15">
      <c r="A7" s="37" t="s">
        <v>92</v>
      </c>
      <c r="B7" s="30" t="s">
        <v>61</v>
      </c>
      <c r="C7" s="28"/>
      <c r="D7" s="38">
        <v>1.429</v>
      </c>
      <c r="E7" s="38">
        <v>3.169</v>
      </c>
      <c r="F7" s="38">
        <v>7.214</v>
      </c>
      <c r="G7" s="39">
        <f>$L$6*D7+$L$7*E7+$L$8*F7</f>
        <v>3.3356666666666666</v>
      </c>
      <c r="H7" s="31" t="s">
        <v>83</v>
      </c>
      <c r="J7" t="s">
        <v>93</v>
      </c>
      <c r="K7" s="35">
        <f>18-7+2</f>
        <v>13</v>
      </c>
      <c r="L7" s="36">
        <f>+K7/$K$9</f>
        <v>0.5416666666666666</v>
      </c>
    </row>
    <row r="8" spans="1:12" ht="15">
      <c r="A8" s="37" t="s">
        <v>92</v>
      </c>
      <c r="B8" s="30" t="s">
        <v>62</v>
      </c>
      <c r="C8" s="28"/>
      <c r="D8" s="38">
        <v>1.38</v>
      </c>
      <c r="E8" s="38">
        <v>2.885</v>
      </c>
      <c r="F8" s="38">
        <v>5.6</v>
      </c>
      <c r="G8" s="39">
        <f aca="true" t="shared" si="0" ref="G8:G15">$L$6*D8+$L$7*E8+$L$8*F8</f>
        <v>2.898541666666666</v>
      </c>
      <c r="H8" s="31" t="s">
        <v>83</v>
      </c>
      <c r="J8" s="33" t="s">
        <v>90</v>
      </c>
      <c r="K8" s="40">
        <v>4</v>
      </c>
      <c r="L8" s="41">
        <f>+K8/$K$9</f>
        <v>0.16666666666666666</v>
      </c>
    </row>
    <row r="9" spans="1:11" ht="15">
      <c r="A9" s="37" t="s">
        <v>92</v>
      </c>
      <c r="B9" s="30" t="s">
        <v>63</v>
      </c>
      <c r="C9" s="28"/>
      <c r="D9" s="38">
        <v>1.37</v>
      </c>
      <c r="E9" s="38">
        <v>2.87</v>
      </c>
      <c r="F9" s="38">
        <v>4.901</v>
      </c>
      <c r="G9" s="39">
        <f t="shared" si="0"/>
        <v>2.771</v>
      </c>
      <c r="H9" s="31" t="s">
        <v>83</v>
      </c>
      <c r="K9" s="35">
        <f>+SUM(K6:K8)</f>
        <v>24</v>
      </c>
    </row>
    <row r="10" spans="1:8" ht="15">
      <c r="A10" s="28"/>
      <c r="B10" s="30"/>
      <c r="C10" s="28"/>
      <c r="D10" s="38"/>
      <c r="E10" s="38"/>
      <c r="F10" s="38"/>
      <c r="G10" s="39"/>
      <c r="H10" s="31"/>
    </row>
    <row r="11" spans="1:8" ht="15">
      <c r="A11" s="28"/>
      <c r="B11" s="30" t="s">
        <v>64</v>
      </c>
      <c r="C11" s="28"/>
      <c r="D11" s="38">
        <v>1.387</v>
      </c>
      <c r="E11" s="38">
        <v>2.516</v>
      </c>
      <c r="F11" s="38">
        <v>7.582</v>
      </c>
      <c r="G11" s="39">
        <f t="shared" si="0"/>
        <v>3.0310416666666664</v>
      </c>
      <c r="H11" s="31" t="s">
        <v>83</v>
      </c>
    </row>
    <row r="12" spans="1:8" ht="15">
      <c r="A12" s="28"/>
      <c r="B12" s="30" t="s">
        <v>65</v>
      </c>
      <c r="C12" s="28"/>
      <c r="D12" s="38">
        <v>1.365</v>
      </c>
      <c r="E12" s="38">
        <v>2.371</v>
      </c>
      <c r="F12" s="38">
        <v>6.108</v>
      </c>
      <c r="G12" s="39">
        <f t="shared" si="0"/>
        <v>2.7004166666666665</v>
      </c>
      <c r="H12" s="31" t="s">
        <v>83</v>
      </c>
    </row>
    <row r="13" spans="1:8" ht="15">
      <c r="A13" s="28"/>
      <c r="B13" s="30" t="s">
        <v>66</v>
      </c>
      <c r="C13" s="28"/>
      <c r="D13" s="38">
        <v>1.346</v>
      </c>
      <c r="E13" s="38">
        <v>2.343</v>
      </c>
      <c r="F13" s="38">
        <v>4.965</v>
      </c>
      <c r="G13" s="39">
        <f t="shared" si="0"/>
        <v>2.489208333333333</v>
      </c>
      <c r="H13" s="31" t="s">
        <v>83</v>
      </c>
    </row>
    <row r="14" spans="1:8" ht="15">
      <c r="A14" s="28"/>
      <c r="B14" s="30" t="s">
        <v>67</v>
      </c>
      <c r="C14" s="28"/>
      <c r="D14" s="38">
        <v>1.346</v>
      </c>
      <c r="E14" s="38">
        <v>2.343</v>
      </c>
      <c r="F14" s="38">
        <v>4.942</v>
      </c>
      <c r="G14" s="39">
        <f t="shared" si="0"/>
        <v>2.485375</v>
      </c>
      <c r="H14" s="31" t="s">
        <v>83</v>
      </c>
    </row>
    <row r="15" spans="1:8" ht="15">
      <c r="A15" s="28"/>
      <c r="B15" s="30" t="s">
        <v>68</v>
      </c>
      <c r="C15" s="28"/>
      <c r="D15" s="38">
        <v>1.323</v>
      </c>
      <c r="E15" s="38">
        <v>2.282</v>
      </c>
      <c r="F15" s="38">
        <v>4.281</v>
      </c>
      <c r="G15" s="39">
        <f t="shared" si="0"/>
        <v>2.335458333333333</v>
      </c>
      <c r="H15" s="31" t="s">
        <v>83</v>
      </c>
    </row>
    <row r="16" spans="1:8" ht="15">
      <c r="A16" s="28"/>
      <c r="B16" s="28"/>
      <c r="C16" s="28"/>
      <c r="D16" s="28"/>
      <c r="E16" s="28"/>
      <c r="F16" s="28"/>
      <c r="G16" s="29"/>
      <c r="H16" s="29"/>
    </row>
    <row r="17" spans="1:8" ht="18.75">
      <c r="A17" s="42" t="s">
        <v>94</v>
      </c>
      <c r="B17" s="43"/>
      <c r="C17" s="43"/>
      <c r="D17" s="43"/>
      <c r="E17" s="43"/>
      <c r="F17" s="43"/>
      <c r="G17" s="44"/>
      <c r="H17" s="44"/>
    </row>
    <row r="18" spans="1:8" ht="15">
      <c r="A18" s="43"/>
      <c r="B18" s="43"/>
      <c r="C18" s="43"/>
      <c r="D18" s="43"/>
      <c r="E18" s="43"/>
      <c r="F18" s="43"/>
      <c r="G18" s="44"/>
      <c r="H18" s="44"/>
    </row>
    <row r="19" spans="1:9" ht="15">
      <c r="A19" s="43" t="s">
        <v>95</v>
      </c>
      <c r="B19" s="43" t="s">
        <v>70</v>
      </c>
      <c r="C19" s="43"/>
      <c r="D19" s="44"/>
      <c r="E19" s="43"/>
      <c r="F19" s="43"/>
      <c r="G19" s="45">
        <v>20.47</v>
      </c>
      <c r="H19" s="44" t="s">
        <v>96</v>
      </c>
      <c r="I19" t="s">
        <v>97</v>
      </c>
    </row>
    <row r="20" spans="1:8" ht="15">
      <c r="A20" s="43"/>
      <c r="B20" s="43" t="s">
        <v>71</v>
      </c>
      <c r="C20" s="46" t="s">
        <v>98</v>
      </c>
      <c r="D20" s="44">
        <v>0.975325</v>
      </c>
      <c r="E20" s="43" t="s">
        <v>99</v>
      </c>
      <c r="F20" s="43"/>
      <c r="G20" s="45">
        <f>+G19/D20</f>
        <v>20.987875836259708</v>
      </c>
      <c r="H20" s="44" t="s">
        <v>100</v>
      </c>
    </row>
    <row r="21" spans="1:9" ht="15">
      <c r="A21" s="43" t="s">
        <v>101</v>
      </c>
      <c r="B21" s="43" t="s">
        <v>72</v>
      </c>
      <c r="C21" s="43"/>
      <c r="D21" s="44"/>
      <c r="E21" s="43"/>
      <c r="F21" s="43"/>
      <c r="G21" s="45">
        <v>16.77</v>
      </c>
      <c r="H21" s="44" t="s">
        <v>96</v>
      </c>
      <c r="I21" t="s">
        <v>97</v>
      </c>
    </row>
    <row r="22" spans="1:8" ht="15">
      <c r="A22" s="43"/>
      <c r="B22" s="43" t="s">
        <v>73</v>
      </c>
      <c r="C22" s="46" t="s">
        <v>102</v>
      </c>
      <c r="D22" s="44">
        <v>1.000475</v>
      </c>
      <c r="E22" s="43" t="s">
        <v>99</v>
      </c>
      <c r="F22" s="43"/>
      <c r="G22" s="45">
        <f>+G21/D22</f>
        <v>16.762038031934832</v>
      </c>
      <c r="H22" s="44" t="s">
        <v>100</v>
      </c>
    </row>
    <row r="23" spans="1:9" ht="15">
      <c r="A23" s="43" t="s">
        <v>103</v>
      </c>
      <c r="B23" s="43" t="s">
        <v>74</v>
      </c>
      <c r="C23" s="43"/>
      <c r="D23" s="44"/>
      <c r="E23" s="43"/>
      <c r="F23" s="43"/>
      <c r="G23" s="45">
        <v>37.7</v>
      </c>
      <c r="H23" s="44" t="s">
        <v>96</v>
      </c>
      <c r="I23" t="s">
        <v>104</v>
      </c>
    </row>
    <row r="24" spans="1:9" ht="15">
      <c r="A24" s="43" t="s">
        <v>105</v>
      </c>
      <c r="B24" s="43" t="s">
        <v>75</v>
      </c>
      <c r="C24" s="43"/>
      <c r="D24" s="44"/>
      <c r="E24" s="43"/>
      <c r="F24" s="43"/>
      <c r="G24" s="45">
        <v>40.6</v>
      </c>
      <c r="H24" s="44" t="s">
        <v>96</v>
      </c>
      <c r="I24" t="s">
        <v>106</v>
      </c>
    </row>
    <row r="25" spans="1:8" ht="15">
      <c r="A25" s="43" t="s">
        <v>107</v>
      </c>
      <c r="B25" s="43" t="s">
        <v>76</v>
      </c>
      <c r="C25" s="43"/>
      <c r="D25" s="44"/>
      <c r="E25" s="43"/>
      <c r="F25" s="43"/>
      <c r="G25" s="44"/>
      <c r="H25" s="44"/>
    </row>
    <row r="26" spans="1:8" ht="15">
      <c r="A26" s="43" t="s">
        <v>108</v>
      </c>
      <c r="B26" s="43" t="s">
        <v>112</v>
      </c>
      <c r="C26" s="43"/>
      <c r="D26" s="44"/>
      <c r="E26" s="43"/>
      <c r="F26" s="43"/>
      <c r="G26" s="44">
        <v>33</v>
      </c>
      <c r="H26" s="44" t="s">
        <v>100</v>
      </c>
    </row>
    <row r="27" spans="1:8" ht="15">
      <c r="A27" s="43" t="s">
        <v>109</v>
      </c>
      <c r="B27" s="43" t="s">
        <v>110</v>
      </c>
      <c r="C27" s="43"/>
      <c r="D27" s="44"/>
      <c r="E27" s="43"/>
      <c r="F27" s="43"/>
      <c r="G27" s="44">
        <v>36.96</v>
      </c>
      <c r="H27" s="44" t="s">
        <v>100</v>
      </c>
    </row>
    <row r="28" spans="1:8" ht="15">
      <c r="A28" s="43" t="s">
        <v>111</v>
      </c>
      <c r="B28" s="43" t="s">
        <v>77</v>
      </c>
      <c r="C28" s="43"/>
      <c r="D28" s="44"/>
      <c r="E28" s="43"/>
      <c r="F28" s="43"/>
      <c r="G28" s="44">
        <v>36.96</v>
      </c>
      <c r="H28" s="44" t="s">
        <v>100</v>
      </c>
    </row>
    <row r="29" spans="1:8" ht="15">
      <c r="A29" s="43"/>
      <c r="B29" s="43"/>
      <c r="C29" s="43"/>
      <c r="D29" s="43"/>
      <c r="E29" s="43"/>
      <c r="F29" s="43"/>
      <c r="G29" s="44"/>
      <c r="H29" s="44"/>
    </row>
  </sheetData>
  <sheetProtection password="C37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12"/>
  <sheetViews>
    <sheetView tabSelected="1" zoomScalePageLayoutView="0" workbookViewId="0" topLeftCell="A1">
      <selection activeCell="G1" sqref="G1:AL16384"/>
    </sheetView>
  </sheetViews>
  <sheetFormatPr defaultColWidth="11.421875" defaultRowHeight="15"/>
  <cols>
    <col min="1" max="1" width="1.57421875" style="0" customWidth="1"/>
    <col min="2" max="2" width="35.28125" style="0" customWidth="1"/>
    <col min="3" max="3" width="13.8515625" style="0" customWidth="1"/>
    <col min="4" max="4" width="47.421875" style="0" customWidth="1"/>
    <col min="5" max="5" width="38.28125" style="0" customWidth="1"/>
    <col min="6" max="6" width="7.28125" style="0" customWidth="1"/>
    <col min="7" max="7" width="4.140625" style="0" hidden="1" customWidth="1"/>
    <col min="8" max="8" width="21.57421875" style="128" hidden="1" customWidth="1"/>
    <col min="9" max="9" width="11.8515625" style="170" hidden="1" customWidth="1"/>
    <col min="10" max="10" width="19.421875" style="189" hidden="1" customWidth="1"/>
    <col min="11" max="11" width="5.7109375" style="170" hidden="1" customWidth="1"/>
    <col min="12" max="12" width="6.421875" style="170" hidden="1" customWidth="1"/>
    <col min="13" max="13" width="3.421875" style="170" hidden="1" customWidth="1"/>
    <col min="14" max="14" width="7.57421875" style="170" hidden="1" customWidth="1"/>
    <col min="15" max="15" width="4.57421875" style="170" hidden="1" customWidth="1"/>
    <col min="16" max="16" width="16.7109375" style="173" hidden="1" customWidth="1"/>
    <col min="17" max="17" width="11.28125" style="147" hidden="1" customWidth="1"/>
    <col min="18" max="22" width="11.421875" style="0" hidden="1" customWidth="1"/>
    <col min="23" max="23" width="13.57421875" style="0" hidden="1" customWidth="1"/>
    <col min="24" max="35" width="11.421875" style="0" hidden="1" customWidth="1"/>
    <col min="36" max="38" width="0" style="0" hidden="1" customWidth="1"/>
  </cols>
  <sheetData>
    <row r="1" spans="1:19" s="3" customFormat="1" ht="9.75" customHeight="1">
      <c r="A1" s="4"/>
      <c r="G1"/>
      <c r="H1"/>
      <c r="I1"/>
      <c r="J1"/>
      <c r="K1"/>
      <c r="L1"/>
      <c r="M1"/>
      <c r="N1"/>
      <c r="O1"/>
      <c r="P1"/>
      <c r="Q1"/>
      <c r="R1"/>
      <c r="S1"/>
    </row>
    <row r="2" spans="2:19" ht="26.25">
      <c r="B2" s="202" t="s">
        <v>118</v>
      </c>
      <c r="C2" s="202"/>
      <c r="D2" s="202"/>
      <c r="E2" s="20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3" customFormat="1" ht="9.75" customHeight="1">
      <c r="A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7" ht="21">
      <c r="B4" s="6" t="s">
        <v>115</v>
      </c>
      <c r="H4"/>
      <c r="I4"/>
      <c r="J4"/>
      <c r="K4"/>
      <c r="L4"/>
      <c r="M4"/>
      <c r="N4"/>
      <c r="O4"/>
      <c r="P4"/>
      <c r="Q4"/>
    </row>
    <row r="5" spans="1:19" s="3" customFormat="1" ht="9.75" customHeight="1">
      <c r="A5" s="4"/>
      <c r="G5"/>
      <c r="H5"/>
      <c r="I5"/>
      <c r="J5"/>
      <c r="K5"/>
      <c r="L5"/>
      <c r="M5"/>
      <c r="N5"/>
      <c r="O5"/>
      <c r="P5"/>
      <c r="Q5"/>
      <c r="R5"/>
      <c r="S5"/>
    </row>
    <row r="6" spans="2:19" s="3" customFormat="1" ht="19.5" customHeight="1">
      <c r="B6" s="203" t="s">
        <v>195</v>
      </c>
      <c r="C6" s="203"/>
      <c r="D6" s="203"/>
      <c r="E6" s="203"/>
      <c r="G6"/>
      <c r="H6"/>
      <c r="I6"/>
      <c r="J6"/>
      <c r="K6"/>
      <c r="L6"/>
      <c r="M6"/>
      <c r="N6"/>
      <c r="O6"/>
      <c r="P6"/>
      <c r="Q6"/>
      <c r="R6"/>
      <c r="S6"/>
    </row>
    <row r="7" spans="2:19" s="3" customFormat="1" ht="19.5" customHeight="1">
      <c r="B7" s="204" t="s">
        <v>196</v>
      </c>
      <c r="C7" s="204"/>
      <c r="D7" s="204"/>
      <c r="E7" s="204"/>
      <c r="G7"/>
      <c r="H7"/>
      <c r="I7"/>
      <c r="J7"/>
      <c r="K7"/>
      <c r="L7"/>
      <c r="M7"/>
      <c r="N7"/>
      <c r="O7"/>
      <c r="P7"/>
      <c r="Q7"/>
      <c r="R7"/>
      <c r="S7"/>
    </row>
    <row r="8" spans="2:19" s="3" customFormat="1" ht="19.5" customHeight="1">
      <c r="B8" s="205" t="s">
        <v>197</v>
      </c>
      <c r="C8" s="205"/>
      <c r="D8" s="99"/>
      <c r="E8" s="99"/>
      <c r="G8"/>
      <c r="H8"/>
      <c r="I8"/>
      <c r="J8"/>
      <c r="K8"/>
      <c r="L8"/>
      <c r="M8"/>
      <c r="N8"/>
      <c r="O8"/>
      <c r="P8"/>
      <c r="Q8"/>
      <c r="R8"/>
      <c r="S8"/>
    </row>
    <row r="9" spans="2:35" s="3" customFormat="1" ht="19.5" customHeight="1">
      <c r="B9" s="206" t="s">
        <v>203</v>
      </c>
      <c r="C9" s="206"/>
      <c r="D9" s="206"/>
      <c r="E9" s="206"/>
      <c r="G9"/>
      <c r="H9" s="57" t="s">
        <v>246</v>
      </c>
      <c r="I9"/>
      <c r="J9"/>
      <c r="K9"/>
      <c r="L9"/>
      <c r="M9"/>
      <c r="N9"/>
      <c r="O9"/>
      <c r="P9"/>
      <c r="Q9"/>
      <c r="R9"/>
      <c r="S9" s="57" t="s">
        <v>122</v>
      </c>
      <c r="T9" s="58"/>
      <c r="U9" s="53"/>
      <c r="V9" s="53"/>
      <c r="X9" s="57" t="s">
        <v>81</v>
      </c>
      <c r="Y9" s="126"/>
      <c r="Z9" s="126"/>
      <c r="AA9" s="126"/>
      <c r="AB9" s="126"/>
      <c r="AC9" s="126"/>
      <c r="AD9" s="127"/>
      <c r="AE9" s="127"/>
      <c r="AF9" s="128"/>
      <c r="AG9" s="128"/>
      <c r="AH9" s="128"/>
      <c r="AI9" s="128"/>
    </row>
    <row r="10" spans="1:35" s="3" customFormat="1" ht="9.75" customHeight="1" thickBot="1">
      <c r="A10" s="4"/>
      <c r="C10" s="207"/>
      <c r="D10" s="207"/>
      <c r="G10"/>
      <c r="H10"/>
      <c r="I10"/>
      <c r="J10"/>
      <c r="K10"/>
      <c r="L10"/>
      <c r="M10"/>
      <c r="N10"/>
      <c r="O10"/>
      <c r="P10"/>
      <c r="Q10"/>
      <c r="R10"/>
      <c r="S10" s="59"/>
      <c r="T10" s="58"/>
      <c r="U10" s="53"/>
      <c r="V10" s="53"/>
      <c r="X10" s="126"/>
      <c r="Y10" s="126"/>
      <c r="Z10" s="126"/>
      <c r="AA10" s="126"/>
      <c r="AB10" s="126"/>
      <c r="AC10" s="126"/>
      <c r="AD10" s="129"/>
      <c r="AE10" s="129"/>
      <c r="AF10" s="128"/>
      <c r="AG10" s="128"/>
      <c r="AH10" s="128"/>
      <c r="AI10" s="128"/>
    </row>
    <row r="11" spans="2:35" s="3" customFormat="1" ht="49.5" customHeight="1" thickBot="1">
      <c r="B11" s="75"/>
      <c r="C11" s="208" t="s">
        <v>24</v>
      </c>
      <c r="D11" s="208"/>
      <c r="E11" s="76" t="s">
        <v>247</v>
      </c>
      <c r="G11"/>
      <c r="H11" s="130" t="s">
        <v>22</v>
      </c>
      <c r="I11" s="131" t="s">
        <v>23</v>
      </c>
      <c r="J11" s="132" t="s">
        <v>32</v>
      </c>
      <c r="K11" s="209" t="s">
        <v>55</v>
      </c>
      <c r="L11" s="209"/>
      <c r="M11" s="209"/>
      <c r="N11" s="209"/>
      <c r="O11" s="209"/>
      <c r="P11" s="133" t="s">
        <v>59</v>
      </c>
      <c r="Q11" s="134" t="s">
        <v>80</v>
      </c>
      <c r="R11"/>
      <c r="S11" s="135" t="s">
        <v>183</v>
      </c>
      <c r="T11" s="135" t="s">
        <v>184</v>
      </c>
      <c r="U11" s="136" t="s">
        <v>182</v>
      </c>
      <c r="V11" s="54"/>
      <c r="X11" s="127" t="s">
        <v>69</v>
      </c>
      <c r="Y11" s="129" t="s">
        <v>60</v>
      </c>
      <c r="Z11" s="126" t="s">
        <v>82</v>
      </c>
      <c r="AA11" s="126"/>
      <c r="AB11" s="126"/>
      <c r="AC11" s="126"/>
      <c r="AD11" s="129">
        <v>4.256</v>
      </c>
      <c r="AE11" s="137" t="s">
        <v>83</v>
      </c>
      <c r="AF11" s="138">
        <f>+AVERAGE(AD11:AD12)</f>
        <v>4.5705</v>
      </c>
      <c r="AG11" s="128"/>
      <c r="AH11" s="128"/>
      <c r="AI11" s="128"/>
    </row>
    <row r="12" spans="2:35" ht="19.5" customHeight="1" thickBot="1">
      <c r="B12" s="210" t="s">
        <v>46</v>
      </c>
      <c r="C12" s="211"/>
      <c r="D12" s="211"/>
      <c r="E12" s="212"/>
      <c r="H12" s="139" t="s">
        <v>194</v>
      </c>
      <c r="I12" s="140" t="s">
        <v>190</v>
      </c>
      <c r="J12" s="141" t="s">
        <v>198</v>
      </c>
      <c r="K12" s="131"/>
      <c r="L12" s="131"/>
      <c r="M12" s="131"/>
      <c r="N12" s="131"/>
      <c r="O12" s="131"/>
      <c r="P12" s="142" t="s">
        <v>79</v>
      </c>
      <c r="Q12" s="134"/>
      <c r="S12" s="143" t="s">
        <v>248</v>
      </c>
      <c r="T12" s="144" t="s">
        <v>123</v>
      </c>
      <c r="U12" s="145">
        <v>0.2612</v>
      </c>
      <c r="V12" s="53"/>
      <c r="X12" s="126"/>
      <c r="Y12" s="129"/>
      <c r="Z12" s="126" t="s">
        <v>84</v>
      </c>
      <c r="AA12" s="126"/>
      <c r="AB12" s="126"/>
      <c r="AC12" s="126"/>
      <c r="AD12" s="129">
        <v>4.885</v>
      </c>
      <c r="AE12" s="137" t="s">
        <v>83</v>
      </c>
      <c r="AF12" s="128"/>
      <c r="AG12" s="128"/>
      <c r="AH12" s="128"/>
      <c r="AI12" s="128"/>
    </row>
    <row r="13" spans="2:35" ht="30" customHeight="1" thickBot="1">
      <c r="B13" s="88" t="s">
        <v>116</v>
      </c>
      <c r="C13" s="213" t="s">
        <v>117</v>
      </c>
      <c r="D13" s="213"/>
      <c r="E13" s="106" t="s">
        <v>27</v>
      </c>
      <c r="H13" s="139" t="s">
        <v>7</v>
      </c>
      <c r="I13" s="140" t="s">
        <v>13</v>
      </c>
      <c r="J13" s="146" t="s">
        <v>262</v>
      </c>
      <c r="K13" s="147">
        <v>1</v>
      </c>
      <c r="L13" s="147" t="s">
        <v>262</v>
      </c>
      <c r="M13" s="147" t="s">
        <v>56</v>
      </c>
      <c r="N13" s="147">
        <f>0.086/1000</f>
        <v>8.599999999999999E-05</v>
      </c>
      <c r="O13" s="147" t="s">
        <v>34</v>
      </c>
      <c r="P13" s="148" t="s">
        <v>69</v>
      </c>
      <c r="Q13" s="149">
        <v>4.5705</v>
      </c>
      <c r="S13" s="214" t="s">
        <v>124</v>
      </c>
      <c r="T13" s="150" t="s">
        <v>249</v>
      </c>
      <c r="U13" s="145">
        <v>0.964</v>
      </c>
      <c r="V13" s="53"/>
      <c r="X13" s="126"/>
      <c r="Y13" s="129"/>
      <c r="Z13" s="126"/>
      <c r="AA13" s="126"/>
      <c r="AB13" s="126"/>
      <c r="AC13" s="126"/>
      <c r="AD13" s="127"/>
      <c r="AE13" s="137"/>
      <c r="AF13" s="128"/>
      <c r="AG13" s="151" t="s">
        <v>85</v>
      </c>
      <c r="AH13" s="152"/>
      <c r="AI13" s="152"/>
    </row>
    <row r="14" spans="2:35" ht="30" customHeight="1" thickBot="1">
      <c r="B14" s="48" t="s">
        <v>25</v>
      </c>
      <c r="C14" s="215" t="s">
        <v>26</v>
      </c>
      <c r="D14" s="215"/>
      <c r="E14" s="77" t="s">
        <v>27</v>
      </c>
      <c r="H14" s="139" t="s">
        <v>0</v>
      </c>
      <c r="I14" s="140" t="s">
        <v>18</v>
      </c>
      <c r="J14" s="146" t="s">
        <v>35</v>
      </c>
      <c r="K14" s="147">
        <v>1</v>
      </c>
      <c r="L14" s="147" t="s">
        <v>35</v>
      </c>
      <c r="M14" s="153" t="s">
        <v>56</v>
      </c>
      <c r="N14" s="154">
        <f>0.862/1000</f>
        <v>0.000862</v>
      </c>
      <c r="O14" s="147" t="s">
        <v>34</v>
      </c>
      <c r="P14" s="148" t="s">
        <v>61</v>
      </c>
      <c r="Q14" s="149">
        <v>3.3356666666666666</v>
      </c>
      <c r="S14" s="214"/>
      <c r="T14" s="150" t="s">
        <v>123</v>
      </c>
      <c r="U14" s="145">
        <v>0.964</v>
      </c>
      <c r="V14" s="53"/>
      <c r="X14" s="127" t="s">
        <v>86</v>
      </c>
      <c r="Y14" s="129"/>
      <c r="Z14" s="155" t="s">
        <v>87</v>
      </c>
      <c r="AA14" s="155" t="s">
        <v>88</v>
      </c>
      <c r="AB14" s="155" t="s">
        <v>89</v>
      </c>
      <c r="AC14" s="155" t="s">
        <v>90</v>
      </c>
      <c r="AD14" s="155" t="s">
        <v>91</v>
      </c>
      <c r="AE14" s="137"/>
      <c r="AF14" s="128"/>
      <c r="AG14" s="128" t="s">
        <v>88</v>
      </c>
      <c r="AH14" s="156">
        <v>7</v>
      </c>
      <c r="AI14" s="157">
        <f>+AH14/$AH$17</f>
        <v>0.2916666666666667</v>
      </c>
    </row>
    <row r="15" spans="2:35" ht="76.5" customHeight="1" thickBot="1">
      <c r="B15" s="104" t="s">
        <v>29</v>
      </c>
      <c r="C15" s="213" t="s">
        <v>185</v>
      </c>
      <c r="D15" s="213"/>
      <c r="E15" s="106" t="s">
        <v>27</v>
      </c>
      <c r="H15" s="139" t="s">
        <v>2</v>
      </c>
      <c r="I15" s="140" t="s">
        <v>15</v>
      </c>
      <c r="J15" s="146" t="s">
        <v>36</v>
      </c>
      <c r="K15" s="147">
        <v>1</v>
      </c>
      <c r="L15" s="147" t="s">
        <v>36</v>
      </c>
      <c r="M15" s="153" t="s">
        <v>56</v>
      </c>
      <c r="N15" s="154">
        <f>0.862/1000</f>
        <v>0.000862</v>
      </c>
      <c r="O15" s="147" t="s">
        <v>34</v>
      </c>
      <c r="P15" s="148" t="s">
        <v>62</v>
      </c>
      <c r="Q15" s="149">
        <v>2.898541666666666</v>
      </c>
      <c r="S15" s="158" t="s">
        <v>125</v>
      </c>
      <c r="T15" s="144" t="s">
        <v>249</v>
      </c>
      <c r="U15" s="145">
        <v>0.3928</v>
      </c>
      <c r="V15" s="53"/>
      <c r="X15" s="126" t="s">
        <v>92</v>
      </c>
      <c r="Y15" s="129" t="s">
        <v>61</v>
      </c>
      <c r="Z15" s="126"/>
      <c r="AA15" s="137">
        <v>1.429</v>
      </c>
      <c r="AB15" s="137">
        <v>3.169</v>
      </c>
      <c r="AC15" s="137">
        <v>7.214</v>
      </c>
      <c r="AD15" s="159">
        <f>$AI$14*AA15+$AI$15*AB15+$AI$16*AC15</f>
        <v>3.3356666666666666</v>
      </c>
      <c r="AE15" s="137" t="s">
        <v>83</v>
      </c>
      <c r="AF15" s="128"/>
      <c r="AG15" s="128" t="s">
        <v>93</v>
      </c>
      <c r="AH15" s="156">
        <f>18-7+2</f>
        <v>13</v>
      </c>
      <c r="AI15" s="157">
        <f>+AH15/$AH$17</f>
        <v>0.5416666666666666</v>
      </c>
    </row>
    <row r="16" spans="2:35" ht="24.75" customHeight="1">
      <c r="B16" s="216" t="s">
        <v>193</v>
      </c>
      <c r="C16" s="219" t="s">
        <v>194</v>
      </c>
      <c r="D16" s="219"/>
      <c r="E16" s="220" t="s">
        <v>27</v>
      </c>
      <c r="H16" s="139" t="s">
        <v>5</v>
      </c>
      <c r="I16" s="140" t="s">
        <v>51</v>
      </c>
      <c r="J16" s="146" t="s">
        <v>37</v>
      </c>
      <c r="K16" s="147">
        <v>1</v>
      </c>
      <c r="L16" s="147" t="s">
        <v>37</v>
      </c>
      <c r="M16" s="153" t="s">
        <v>56</v>
      </c>
      <c r="N16" s="154">
        <f>0.9627/1000</f>
        <v>0.0009627</v>
      </c>
      <c r="O16" s="147" t="s">
        <v>34</v>
      </c>
      <c r="P16" s="148" t="s">
        <v>63</v>
      </c>
      <c r="Q16" s="160">
        <v>2.771</v>
      </c>
      <c r="S16" s="158" t="s">
        <v>126</v>
      </c>
      <c r="T16" s="150" t="s">
        <v>123</v>
      </c>
      <c r="U16" s="145">
        <v>0.235</v>
      </c>
      <c r="V16" s="53"/>
      <c r="X16" s="126" t="s">
        <v>92</v>
      </c>
      <c r="Y16" s="129" t="s">
        <v>62</v>
      </c>
      <c r="Z16" s="126"/>
      <c r="AA16" s="137">
        <v>1.38</v>
      </c>
      <c r="AB16" s="137">
        <v>2.885</v>
      </c>
      <c r="AC16" s="137">
        <v>5.6</v>
      </c>
      <c r="AD16" s="159">
        <f>$AI$14*AA16+$AI$15*AB16+$AI$16*AC16</f>
        <v>2.898541666666666</v>
      </c>
      <c r="AE16" s="137" t="s">
        <v>83</v>
      </c>
      <c r="AF16" s="128"/>
      <c r="AG16" s="152" t="s">
        <v>90</v>
      </c>
      <c r="AH16" s="161">
        <v>4</v>
      </c>
      <c r="AI16" s="162">
        <f>+AH16/$AH$17</f>
        <v>0.16666666666666666</v>
      </c>
    </row>
    <row r="17" spans="2:35" ht="24.75" customHeight="1">
      <c r="B17" s="217"/>
      <c r="C17" s="223" t="s">
        <v>194</v>
      </c>
      <c r="D17" s="223"/>
      <c r="E17" s="221"/>
      <c r="H17" s="139" t="s">
        <v>6</v>
      </c>
      <c r="I17" s="140" t="s">
        <v>52</v>
      </c>
      <c r="J17" s="146" t="s">
        <v>38</v>
      </c>
      <c r="K17" s="147">
        <v>1</v>
      </c>
      <c r="L17" s="147" t="s">
        <v>38</v>
      </c>
      <c r="M17" s="153" t="s">
        <v>56</v>
      </c>
      <c r="N17" s="154">
        <f>0.968272066594508/1000</f>
        <v>0.0009682720665945081</v>
      </c>
      <c r="O17" s="147" t="s">
        <v>34</v>
      </c>
      <c r="P17" s="148" t="s">
        <v>64</v>
      </c>
      <c r="Q17" s="149">
        <v>3.0310416666666664</v>
      </c>
      <c r="S17" s="224" t="s">
        <v>127</v>
      </c>
      <c r="T17" s="150" t="s">
        <v>249</v>
      </c>
      <c r="U17" s="145">
        <v>0.6272</v>
      </c>
      <c r="V17" s="53"/>
      <c r="X17" s="126" t="s">
        <v>92</v>
      </c>
      <c r="Y17" s="129" t="s">
        <v>63</v>
      </c>
      <c r="Z17" s="126"/>
      <c r="AA17" s="137">
        <v>1.37</v>
      </c>
      <c r="AB17" s="137">
        <v>2.87</v>
      </c>
      <c r="AC17" s="137">
        <v>4.901</v>
      </c>
      <c r="AD17" s="159">
        <f>$AI$14*AA17+$AI$15*AB17+$AI$16*AC17</f>
        <v>2.771</v>
      </c>
      <c r="AE17" s="137" t="s">
        <v>83</v>
      </c>
      <c r="AF17" s="128"/>
      <c r="AG17" s="128"/>
      <c r="AH17" s="156">
        <f>+SUM(AH14:AH16)</f>
        <v>24</v>
      </c>
      <c r="AI17" s="128"/>
    </row>
    <row r="18" spans="2:35" ht="34.5" customHeight="1" thickBot="1">
      <c r="B18" s="218"/>
      <c r="C18" s="78" t="s">
        <v>9</v>
      </c>
      <c r="D18" s="89"/>
      <c r="E18" s="222"/>
      <c r="H18" s="139" t="s">
        <v>1</v>
      </c>
      <c r="I18" s="140" t="s">
        <v>53</v>
      </c>
      <c r="J18" s="146" t="s">
        <v>39</v>
      </c>
      <c r="K18" s="147">
        <v>1</v>
      </c>
      <c r="L18" s="147" t="s">
        <v>39</v>
      </c>
      <c r="M18" s="153" t="s">
        <v>56</v>
      </c>
      <c r="N18" s="154">
        <f>0.83/1000</f>
        <v>0.00083</v>
      </c>
      <c r="O18" s="147" t="s">
        <v>34</v>
      </c>
      <c r="P18" s="148" t="s">
        <v>65</v>
      </c>
      <c r="Q18" s="149">
        <v>2.7004166666666665</v>
      </c>
      <c r="S18" s="224"/>
      <c r="T18" s="144" t="s">
        <v>123</v>
      </c>
      <c r="U18" s="145">
        <v>1.0896</v>
      </c>
      <c r="V18" s="53"/>
      <c r="X18" s="126"/>
      <c r="Y18" s="129"/>
      <c r="Z18" s="126"/>
      <c r="AA18" s="137"/>
      <c r="AB18" s="137"/>
      <c r="AC18" s="137"/>
      <c r="AD18" s="159"/>
      <c r="AE18" s="137"/>
      <c r="AF18" s="128"/>
      <c r="AG18" s="128"/>
      <c r="AH18" s="128"/>
      <c r="AI18" s="128"/>
    </row>
    <row r="19" spans="2:35" ht="19.5" customHeight="1" thickBot="1">
      <c r="B19" s="225" t="s">
        <v>49</v>
      </c>
      <c r="C19" s="226"/>
      <c r="D19" s="226"/>
      <c r="E19" s="227"/>
      <c r="H19" s="139" t="s">
        <v>4</v>
      </c>
      <c r="I19" s="140" t="s">
        <v>54</v>
      </c>
      <c r="J19" s="146" t="s">
        <v>40</v>
      </c>
      <c r="K19" s="147">
        <v>1</v>
      </c>
      <c r="L19" s="147" t="s">
        <v>40</v>
      </c>
      <c r="M19" s="153" t="s">
        <v>56</v>
      </c>
      <c r="N19" s="154">
        <f>1.0933/1000</f>
        <v>0.0010933</v>
      </c>
      <c r="O19" s="147" t="s">
        <v>34</v>
      </c>
      <c r="P19" s="148" t="s">
        <v>66</v>
      </c>
      <c r="Q19" s="149">
        <v>2.489208333333333</v>
      </c>
      <c r="S19" s="214" t="s">
        <v>128</v>
      </c>
      <c r="T19" s="150" t="s">
        <v>249</v>
      </c>
      <c r="U19" s="145">
        <v>0.8312</v>
      </c>
      <c r="V19" s="53"/>
      <c r="X19" s="126"/>
      <c r="Y19" s="129" t="s">
        <v>64</v>
      </c>
      <c r="Z19" s="126"/>
      <c r="AA19" s="137">
        <v>1.387</v>
      </c>
      <c r="AB19" s="137">
        <v>2.516</v>
      </c>
      <c r="AC19" s="137">
        <v>7.582</v>
      </c>
      <c r="AD19" s="159">
        <f>$AI$14*AA19+$AI$15*AB19+$AI$16*AC19</f>
        <v>3.0310416666666664</v>
      </c>
      <c r="AE19" s="137" t="s">
        <v>83</v>
      </c>
      <c r="AF19" s="128"/>
      <c r="AG19" s="128"/>
      <c r="AH19" s="128"/>
      <c r="AI19" s="128"/>
    </row>
    <row r="20" spans="2:35" ht="24.75" customHeight="1">
      <c r="B20" s="228" t="s">
        <v>192</v>
      </c>
      <c r="C20" s="219" t="s">
        <v>190</v>
      </c>
      <c r="D20" s="219"/>
      <c r="E20" s="231" t="s">
        <v>27</v>
      </c>
      <c r="H20" s="139" t="s">
        <v>21</v>
      </c>
      <c r="I20" s="140" t="s">
        <v>17</v>
      </c>
      <c r="J20" s="146" t="s">
        <v>250</v>
      </c>
      <c r="K20" s="147"/>
      <c r="L20" s="147"/>
      <c r="M20" s="153"/>
      <c r="N20" s="154"/>
      <c r="O20" s="147"/>
      <c r="P20" s="148" t="s">
        <v>67</v>
      </c>
      <c r="Q20" s="149">
        <v>2.485375</v>
      </c>
      <c r="S20" s="214"/>
      <c r="T20" s="150" t="s">
        <v>123</v>
      </c>
      <c r="U20" s="145">
        <v>0.95</v>
      </c>
      <c r="V20" s="53"/>
      <c r="X20" s="126"/>
      <c r="Y20" s="129" t="s">
        <v>65</v>
      </c>
      <c r="Z20" s="126"/>
      <c r="AA20" s="137">
        <v>1.365</v>
      </c>
      <c r="AB20" s="137">
        <v>2.371</v>
      </c>
      <c r="AC20" s="137">
        <v>6.108</v>
      </c>
      <c r="AD20" s="159">
        <f>$AI$14*AA20+$AI$15*AB20+$AI$16*AC20</f>
        <v>2.7004166666666665</v>
      </c>
      <c r="AE20" s="137" t="s">
        <v>83</v>
      </c>
      <c r="AF20" s="128"/>
      <c r="AG20" s="128"/>
      <c r="AH20" s="128"/>
      <c r="AI20" s="128"/>
    </row>
    <row r="21" spans="2:35" ht="24.75" customHeight="1">
      <c r="B21" s="229"/>
      <c r="C21" s="223" t="s">
        <v>190</v>
      </c>
      <c r="D21" s="223"/>
      <c r="E21" s="232"/>
      <c r="H21" s="139" t="s">
        <v>3</v>
      </c>
      <c r="I21" s="140" t="s">
        <v>10</v>
      </c>
      <c r="J21" s="146" t="s">
        <v>41</v>
      </c>
      <c r="K21" s="147"/>
      <c r="L21" s="147"/>
      <c r="M21" s="147"/>
      <c r="N21" s="147"/>
      <c r="O21" s="147"/>
      <c r="P21" s="148" t="s">
        <v>68</v>
      </c>
      <c r="Q21" s="149">
        <v>2.335458333333333</v>
      </c>
      <c r="S21" s="224" t="s">
        <v>129</v>
      </c>
      <c r="T21" s="150" t="s">
        <v>249</v>
      </c>
      <c r="U21" s="145">
        <v>0.5066</v>
      </c>
      <c r="V21" s="53"/>
      <c r="X21" s="126"/>
      <c r="Y21" s="129" t="s">
        <v>66</v>
      </c>
      <c r="Z21" s="126"/>
      <c r="AA21" s="137">
        <v>1.346</v>
      </c>
      <c r="AB21" s="137">
        <v>2.343</v>
      </c>
      <c r="AC21" s="137">
        <v>4.965</v>
      </c>
      <c r="AD21" s="159">
        <f>$AI$14*AA21+$AI$15*AB21+$AI$16*AC21</f>
        <v>2.489208333333333</v>
      </c>
      <c r="AE21" s="137" t="s">
        <v>83</v>
      </c>
      <c r="AF21" s="128"/>
      <c r="AG21" s="128"/>
      <c r="AH21" s="128"/>
      <c r="AI21" s="128"/>
    </row>
    <row r="22" spans="2:35" ht="48" customHeight="1" thickBot="1">
      <c r="B22" s="230"/>
      <c r="C22" s="234" t="s">
        <v>186</v>
      </c>
      <c r="D22" s="235"/>
      <c r="E22" s="233"/>
      <c r="H22" s="139" t="s">
        <v>8</v>
      </c>
      <c r="I22" s="140" t="s">
        <v>16</v>
      </c>
      <c r="J22" s="146"/>
      <c r="K22" s="147"/>
      <c r="L22" s="147"/>
      <c r="M22" s="147"/>
      <c r="N22" s="147"/>
      <c r="O22" s="147"/>
      <c r="P22" s="148" t="s">
        <v>70</v>
      </c>
      <c r="Q22" s="149">
        <v>20.47</v>
      </c>
      <c r="S22" s="224"/>
      <c r="T22" s="144" t="s">
        <v>123</v>
      </c>
      <c r="U22" s="145">
        <v>0.64</v>
      </c>
      <c r="V22" s="53"/>
      <c r="X22" s="126"/>
      <c r="Y22" s="129" t="s">
        <v>67</v>
      </c>
      <c r="Z22" s="126"/>
      <c r="AA22" s="137">
        <v>1.346</v>
      </c>
      <c r="AB22" s="137">
        <v>2.343</v>
      </c>
      <c r="AC22" s="137">
        <v>4.942</v>
      </c>
      <c r="AD22" s="159">
        <f>$AI$14*AA22+$AI$15*AB22+$AI$16*AC22</f>
        <v>2.485375</v>
      </c>
      <c r="AE22" s="137" t="s">
        <v>83</v>
      </c>
      <c r="AF22" s="128"/>
      <c r="AG22" s="128"/>
      <c r="AH22" s="128"/>
      <c r="AI22" s="128"/>
    </row>
    <row r="23" spans="2:35" ht="43.5" customHeight="1">
      <c r="B23" s="236" t="s">
        <v>30</v>
      </c>
      <c r="C23" s="90"/>
      <c r="D23" s="97" t="s">
        <v>198</v>
      </c>
      <c r="E23" s="237" t="s">
        <v>42</v>
      </c>
      <c r="H23" s="160"/>
      <c r="I23" s="140" t="s">
        <v>12</v>
      </c>
      <c r="J23" s="146"/>
      <c r="K23" s="147"/>
      <c r="L23" s="147"/>
      <c r="M23" s="147"/>
      <c r="N23" s="147"/>
      <c r="O23" s="147"/>
      <c r="P23" s="148" t="s">
        <v>71</v>
      </c>
      <c r="Q23" s="149">
        <v>20.987875836259708</v>
      </c>
      <c r="S23" s="158" t="s">
        <v>130</v>
      </c>
      <c r="T23" s="150" t="s">
        <v>123</v>
      </c>
      <c r="U23" s="145">
        <v>0.9386</v>
      </c>
      <c r="V23" s="53"/>
      <c r="X23" s="126"/>
      <c r="Y23" s="129" t="s">
        <v>68</v>
      </c>
      <c r="Z23" s="126"/>
      <c r="AA23" s="137">
        <v>1.323</v>
      </c>
      <c r="AB23" s="137">
        <v>2.282</v>
      </c>
      <c r="AC23" s="137">
        <v>4.281</v>
      </c>
      <c r="AD23" s="159">
        <f>$AI$14*AA23+$AI$15*AB23+$AI$16*AC23</f>
        <v>2.335458333333333</v>
      </c>
      <c r="AE23" s="137" t="s">
        <v>83</v>
      </c>
      <c r="AF23" s="128"/>
      <c r="AG23" s="128"/>
      <c r="AH23" s="128"/>
      <c r="AI23" s="128"/>
    </row>
    <row r="24" spans="2:35" ht="43.5" customHeight="1">
      <c r="B24" s="236"/>
      <c r="C24" s="91"/>
      <c r="D24" s="97" t="s">
        <v>198</v>
      </c>
      <c r="E24" s="237"/>
      <c r="H24" s="163"/>
      <c r="I24" s="140" t="s">
        <v>14</v>
      </c>
      <c r="J24" s="164"/>
      <c r="K24" s="147"/>
      <c r="L24" s="147"/>
      <c r="M24" s="147"/>
      <c r="N24" s="147"/>
      <c r="O24" s="147"/>
      <c r="P24" s="148" t="s">
        <v>72</v>
      </c>
      <c r="Q24" s="149">
        <v>16.77</v>
      </c>
      <c r="S24" s="158" t="s">
        <v>131</v>
      </c>
      <c r="T24" s="144" t="s">
        <v>123</v>
      </c>
      <c r="U24" s="145">
        <v>0.8</v>
      </c>
      <c r="V24" s="53"/>
      <c r="X24" s="126"/>
      <c r="Y24" s="126"/>
      <c r="Z24" s="126"/>
      <c r="AA24" s="126"/>
      <c r="AB24" s="126"/>
      <c r="AC24" s="126"/>
      <c r="AD24" s="127"/>
      <c r="AE24" s="127"/>
      <c r="AF24" s="128"/>
      <c r="AG24" s="128"/>
      <c r="AH24" s="128"/>
      <c r="AI24" s="128"/>
    </row>
    <row r="25" spans="2:35" ht="43.5" customHeight="1" thickBot="1">
      <c r="B25" s="236"/>
      <c r="C25" s="92"/>
      <c r="D25" s="93" t="s">
        <v>199</v>
      </c>
      <c r="E25" s="237"/>
      <c r="H25" s="163"/>
      <c r="I25" s="140" t="s">
        <v>11</v>
      </c>
      <c r="J25" s="164"/>
      <c r="K25" s="147"/>
      <c r="L25" s="147"/>
      <c r="M25" s="147"/>
      <c r="N25" s="147"/>
      <c r="O25" s="147"/>
      <c r="P25" s="148" t="s">
        <v>73</v>
      </c>
      <c r="Q25" s="149">
        <v>16.762038031934832</v>
      </c>
      <c r="S25" s="158" t="s">
        <v>132</v>
      </c>
      <c r="T25" s="150" t="s">
        <v>123</v>
      </c>
      <c r="U25" s="145">
        <v>0.7</v>
      </c>
      <c r="V25" s="53"/>
      <c r="X25" s="165" t="s">
        <v>94</v>
      </c>
      <c r="Y25" s="166"/>
      <c r="Z25" s="166"/>
      <c r="AA25" s="166"/>
      <c r="AB25" s="166"/>
      <c r="AC25" s="166"/>
      <c r="AD25" s="167"/>
      <c r="AE25" s="167"/>
      <c r="AF25" s="128"/>
      <c r="AG25" s="128"/>
      <c r="AH25" s="128"/>
      <c r="AI25" s="128"/>
    </row>
    <row r="26" spans="2:35" ht="24.75" customHeight="1">
      <c r="B26" s="238" t="s">
        <v>58</v>
      </c>
      <c r="C26" s="80">
        <f>+IF(D26="Seleccione el tipo de tarifa/unidades según energético",0,VLOOKUP(D26,$P$12:$Q$31,2,FALSE))</f>
        <v>0</v>
      </c>
      <c r="D26" s="105" t="s">
        <v>79</v>
      </c>
      <c r="E26" s="241" t="s">
        <v>27</v>
      </c>
      <c r="H26" s="163"/>
      <c r="I26" s="168" t="s">
        <v>19</v>
      </c>
      <c r="J26" s="164"/>
      <c r="K26" s="147"/>
      <c r="L26" s="147"/>
      <c r="M26" s="147"/>
      <c r="N26" s="147"/>
      <c r="O26" s="147"/>
      <c r="P26" s="148" t="s">
        <v>74</v>
      </c>
      <c r="Q26" s="149">
        <v>37.7</v>
      </c>
      <c r="S26" s="158" t="s">
        <v>133</v>
      </c>
      <c r="T26" s="144" t="s">
        <v>123</v>
      </c>
      <c r="U26" s="145">
        <v>0.75</v>
      </c>
      <c r="V26" s="53"/>
      <c r="X26" s="166"/>
      <c r="Y26" s="166"/>
      <c r="Z26" s="166"/>
      <c r="AA26" s="166"/>
      <c r="AB26" s="166"/>
      <c r="AC26" s="166"/>
      <c r="AD26" s="167"/>
      <c r="AE26" s="167"/>
      <c r="AF26" s="128"/>
      <c r="AG26" s="128"/>
      <c r="AH26" s="128"/>
      <c r="AI26" s="128"/>
    </row>
    <row r="27" spans="2:35" ht="24.75" customHeight="1">
      <c r="B27" s="239"/>
      <c r="C27" s="79">
        <f>+IF(D27="Seleccione el tipo de tarifa/unidades según energético",0,VLOOKUP(D27,$P$12:$Q$31,2,FALSE))</f>
        <v>0</v>
      </c>
      <c r="D27" s="169" t="s">
        <v>79</v>
      </c>
      <c r="E27" s="242"/>
      <c r="H27" s="163"/>
      <c r="J27" s="164"/>
      <c r="K27" s="147"/>
      <c r="L27" s="147"/>
      <c r="M27" s="147"/>
      <c r="N27" s="147"/>
      <c r="O27" s="147"/>
      <c r="P27" s="148" t="s">
        <v>75</v>
      </c>
      <c r="Q27" s="149">
        <v>40.6</v>
      </c>
      <c r="S27" s="158" t="s">
        <v>134</v>
      </c>
      <c r="T27" s="150" t="s">
        <v>123</v>
      </c>
      <c r="U27" s="145">
        <v>0.27</v>
      </c>
      <c r="V27" s="53"/>
      <c r="X27" s="166" t="s">
        <v>95</v>
      </c>
      <c r="Y27" s="166" t="s">
        <v>70</v>
      </c>
      <c r="Z27" s="166"/>
      <c r="AA27" s="167"/>
      <c r="AB27" s="166"/>
      <c r="AC27" s="166"/>
      <c r="AD27" s="171">
        <v>20.47</v>
      </c>
      <c r="AE27" s="167" t="s">
        <v>96</v>
      </c>
      <c r="AF27" s="128" t="s">
        <v>97</v>
      </c>
      <c r="AG27" s="128"/>
      <c r="AH27" s="128"/>
      <c r="AI27" s="128"/>
    </row>
    <row r="28" spans="2:35" ht="60" customHeight="1" thickBot="1">
      <c r="B28" s="240"/>
      <c r="C28" s="94"/>
      <c r="D28" s="89" t="s">
        <v>200</v>
      </c>
      <c r="E28" s="243"/>
      <c r="H28" s="163"/>
      <c r="J28" s="164"/>
      <c r="K28" s="147"/>
      <c r="L28" s="147"/>
      <c r="M28" s="147"/>
      <c r="N28" s="147"/>
      <c r="O28" s="147"/>
      <c r="P28" s="148" t="s">
        <v>76</v>
      </c>
      <c r="Q28" s="160"/>
      <c r="S28" s="158" t="s">
        <v>135</v>
      </c>
      <c r="T28" s="144" t="s">
        <v>123</v>
      </c>
      <c r="U28" s="145">
        <v>0.38</v>
      </c>
      <c r="V28" s="53"/>
      <c r="X28" s="166"/>
      <c r="Y28" s="166" t="s">
        <v>71</v>
      </c>
      <c r="Z28" s="172" t="s">
        <v>98</v>
      </c>
      <c r="AA28" s="167">
        <v>0.975325</v>
      </c>
      <c r="AB28" s="166" t="s">
        <v>99</v>
      </c>
      <c r="AC28" s="166"/>
      <c r="AD28" s="171">
        <f>+AD27/AA28</f>
        <v>20.987875836259708</v>
      </c>
      <c r="AE28" s="167" t="s">
        <v>100</v>
      </c>
      <c r="AF28" s="128"/>
      <c r="AG28" s="128"/>
      <c r="AH28" s="128"/>
      <c r="AI28" s="128"/>
    </row>
    <row r="29" spans="2:35" ht="24.75" customHeight="1">
      <c r="B29" s="236" t="s">
        <v>31</v>
      </c>
      <c r="C29" s="79">
        <f>+IF(C23="",0,C23*VLOOKUP(D23,$L$13:$N$25,3,FALSE))</f>
        <v>0</v>
      </c>
      <c r="D29" s="50" t="s">
        <v>50</v>
      </c>
      <c r="E29" s="242" t="s">
        <v>27</v>
      </c>
      <c r="H29" s="163"/>
      <c r="J29" s="164"/>
      <c r="K29" s="147"/>
      <c r="L29" s="147"/>
      <c r="M29" s="147"/>
      <c r="N29" s="147"/>
      <c r="O29" s="147"/>
      <c r="P29" s="148" t="s">
        <v>112</v>
      </c>
      <c r="Q29" s="160">
        <v>33</v>
      </c>
      <c r="S29" s="158" t="s">
        <v>136</v>
      </c>
      <c r="T29" s="150" t="s">
        <v>123</v>
      </c>
      <c r="U29" s="145">
        <v>0.3712</v>
      </c>
      <c r="V29" s="53"/>
      <c r="X29" s="166" t="s">
        <v>101</v>
      </c>
      <c r="Y29" s="166" t="s">
        <v>72</v>
      </c>
      <c r="Z29" s="166"/>
      <c r="AA29" s="167"/>
      <c r="AB29" s="166"/>
      <c r="AC29" s="166"/>
      <c r="AD29" s="171">
        <v>16.77</v>
      </c>
      <c r="AE29" s="167" t="s">
        <v>96</v>
      </c>
      <c r="AF29" s="128" t="s">
        <v>97</v>
      </c>
      <c r="AG29" s="128"/>
      <c r="AH29" s="128"/>
      <c r="AI29" s="128"/>
    </row>
    <row r="30" spans="2:35" ht="24.75" customHeight="1">
      <c r="B30" s="236"/>
      <c r="C30" s="79">
        <f>+IF(C24="",0,C24*VLOOKUP(D24,$L$13:$N$25,3,FALSE))</f>
        <v>0</v>
      </c>
      <c r="D30" s="49" t="s">
        <v>50</v>
      </c>
      <c r="E30" s="242"/>
      <c r="H30" s="163"/>
      <c r="I30" s="147"/>
      <c r="J30" s="164"/>
      <c r="K30" s="147"/>
      <c r="L30" s="147"/>
      <c r="M30" s="147"/>
      <c r="N30" s="147"/>
      <c r="O30" s="147"/>
      <c r="P30" s="173" t="s">
        <v>251</v>
      </c>
      <c r="Q30" s="160">
        <v>36.96</v>
      </c>
      <c r="S30" s="158" t="s">
        <v>137</v>
      </c>
      <c r="T30" s="150" t="s">
        <v>123</v>
      </c>
      <c r="U30" s="145">
        <v>0.68</v>
      </c>
      <c r="V30" s="53"/>
      <c r="X30" s="166"/>
      <c r="Y30" s="166" t="s">
        <v>73</v>
      </c>
      <c r="Z30" s="172" t="s">
        <v>102</v>
      </c>
      <c r="AA30" s="167">
        <v>1.000475</v>
      </c>
      <c r="AB30" s="166" t="s">
        <v>99</v>
      </c>
      <c r="AC30" s="166"/>
      <c r="AD30" s="171">
        <f>+AD29/AA30</f>
        <v>16.762038031934832</v>
      </c>
      <c r="AE30" s="167" t="s">
        <v>100</v>
      </c>
      <c r="AF30" s="128"/>
      <c r="AG30" s="128"/>
      <c r="AH30" s="128"/>
      <c r="AI30" s="128"/>
    </row>
    <row r="31" spans="2:35" ht="57" customHeight="1" thickBot="1">
      <c r="B31" s="236"/>
      <c r="C31" s="95" t="s">
        <v>187</v>
      </c>
      <c r="D31" s="93" t="s">
        <v>188</v>
      </c>
      <c r="E31" s="242"/>
      <c r="H31" s="174"/>
      <c r="I31" s="175"/>
      <c r="J31" s="164"/>
      <c r="K31" s="147"/>
      <c r="L31" s="147"/>
      <c r="M31" s="147"/>
      <c r="N31" s="147"/>
      <c r="O31" s="147"/>
      <c r="P31" s="148" t="s">
        <v>252</v>
      </c>
      <c r="Q31" s="160">
        <v>36.96</v>
      </c>
      <c r="S31" s="214" t="s">
        <v>138</v>
      </c>
      <c r="T31" s="150" t="s">
        <v>249</v>
      </c>
      <c r="U31" s="145">
        <v>0.8693</v>
      </c>
      <c r="V31" s="53"/>
      <c r="X31" s="166" t="s">
        <v>103</v>
      </c>
      <c r="Y31" s="166" t="s">
        <v>74</v>
      </c>
      <c r="Z31" s="166"/>
      <c r="AA31" s="167"/>
      <c r="AB31" s="166"/>
      <c r="AC31" s="166"/>
      <c r="AD31" s="171">
        <v>37.7</v>
      </c>
      <c r="AE31" s="167" t="s">
        <v>96</v>
      </c>
      <c r="AF31" s="128" t="s">
        <v>104</v>
      </c>
      <c r="AG31" s="128"/>
      <c r="AH31" s="128"/>
      <c r="AI31" s="128"/>
    </row>
    <row r="32" spans="2:35" ht="24.75" customHeight="1">
      <c r="B32" s="244" t="s">
        <v>57</v>
      </c>
      <c r="C32" s="80">
        <f>+C23*C26</f>
        <v>0</v>
      </c>
      <c r="D32" s="81" t="s">
        <v>50</v>
      </c>
      <c r="E32" s="241" t="s">
        <v>27</v>
      </c>
      <c r="H32" s="163"/>
      <c r="I32" s="147"/>
      <c r="J32" s="164"/>
      <c r="K32" s="147"/>
      <c r="L32" s="147"/>
      <c r="M32" s="147"/>
      <c r="N32" s="147"/>
      <c r="O32" s="147"/>
      <c r="P32" s="148"/>
      <c r="Q32" s="160"/>
      <c r="S32" s="214"/>
      <c r="T32" s="150" t="s">
        <v>123</v>
      </c>
      <c r="U32" s="145">
        <v>1.0171</v>
      </c>
      <c r="V32" s="53"/>
      <c r="X32" s="166" t="s">
        <v>105</v>
      </c>
      <c r="Y32" s="166" t="s">
        <v>75</v>
      </c>
      <c r="Z32" s="166"/>
      <c r="AA32" s="167"/>
      <c r="AB32" s="166"/>
      <c r="AC32" s="166"/>
      <c r="AD32" s="171">
        <v>40.6</v>
      </c>
      <c r="AE32" s="167" t="s">
        <v>96</v>
      </c>
      <c r="AF32" s="128" t="s">
        <v>106</v>
      </c>
      <c r="AG32" s="128"/>
      <c r="AH32" s="128"/>
      <c r="AI32" s="128"/>
    </row>
    <row r="33" spans="2:35" ht="24.75" customHeight="1">
      <c r="B33" s="236"/>
      <c r="C33" s="52">
        <f>+C24*C27</f>
        <v>0</v>
      </c>
      <c r="D33" s="49" t="s">
        <v>50</v>
      </c>
      <c r="E33" s="242"/>
      <c r="H33" s="163"/>
      <c r="I33" s="147"/>
      <c r="J33" s="164"/>
      <c r="K33" s="147"/>
      <c r="L33" s="147"/>
      <c r="M33" s="147"/>
      <c r="N33" s="147"/>
      <c r="O33" s="147"/>
      <c r="P33" s="148"/>
      <c r="S33" s="158" t="s">
        <v>139</v>
      </c>
      <c r="T33" s="150" t="s">
        <v>140</v>
      </c>
      <c r="U33" s="145">
        <v>0.086</v>
      </c>
      <c r="V33" s="53"/>
      <c r="X33" s="166" t="s">
        <v>107</v>
      </c>
      <c r="Y33" s="166" t="s">
        <v>76</v>
      </c>
      <c r="Z33" s="166"/>
      <c r="AA33" s="167"/>
      <c r="AB33" s="166"/>
      <c r="AC33" s="166"/>
      <c r="AD33" s="167"/>
      <c r="AE33" s="167"/>
      <c r="AF33" s="128"/>
      <c r="AG33" s="128"/>
      <c r="AH33" s="128"/>
      <c r="AI33" s="128"/>
    </row>
    <row r="34" spans="2:35" ht="24.75" customHeight="1" thickBot="1">
      <c r="B34" s="245"/>
      <c r="C34" s="82">
        <f>+C25*C28</f>
        <v>0</v>
      </c>
      <c r="D34" s="74" t="s">
        <v>50</v>
      </c>
      <c r="E34" s="243"/>
      <c r="H34" s="163"/>
      <c r="I34" s="147"/>
      <c r="J34" s="164"/>
      <c r="K34" s="147"/>
      <c r="L34" s="147"/>
      <c r="M34" s="147"/>
      <c r="N34" s="147"/>
      <c r="O34" s="147"/>
      <c r="P34" s="148"/>
      <c r="S34" s="158" t="s">
        <v>253</v>
      </c>
      <c r="T34" s="150" t="s">
        <v>140</v>
      </c>
      <c r="U34" s="145">
        <v>0.247</v>
      </c>
      <c r="V34" s="53"/>
      <c r="X34" s="166" t="s">
        <v>108</v>
      </c>
      <c r="Y34" s="166" t="s">
        <v>112</v>
      </c>
      <c r="Z34" s="166"/>
      <c r="AA34" s="167"/>
      <c r="AB34" s="166"/>
      <c r="AC34" s="166"/>
      <c r="AD34" s="167">
        <v>33</v>
      </c>
      <c r="AE34" s="167" t="s">
        <v>100</v>
      </c>
      <c r="AF34" s="128"/>
      <c r="AG34" s="128"/>
      <c r="AH34" s="128"/>
      <c r="AI34" s="128"/>
    </row>
    <row r="35" spans="2:35" ht="19.5" customHeight="1" thickBot="1">
      <c r="B35" s="210" t="s">
        <v>47</v>
      </c>
      <c r="C35" s="211"/>
      <c r="D35" s="211"/>
      <c r="E35" s="212"/>
      <c r="H35" s="176"/>
      <c r="I35" s="177"/>
      <c r="J35" s="178"/>
      <c r="K35" s="177"/>
      <c r="L35" s="177"/>
      <c r="M35" s="177"/>
      <c r="N35" s="177"/>
      <c r="O35" s="177"/>
      <c r="P35" s="179"/>
      <c r="Q35" s="177"/>
      <c r="S35" s="158" t="s">
        <v>141</v>
      </c>
      <c r="T35" s="150" t="s">
        <v>254</v>
      </c>
      <c r="U35" s="145">
        <v>1.1</v>
      </c>
      <c r="V35" s="53"/>
      <c r="X35" s="166" t="s">
        <v>109</v>
      </c>
      <c r="Y35" s="166" t="s">
        <v>110</v>
      </c>
      <c r="Z35" s="166"/>
      <c r="AA35" s="167"/>
      <c r="AB35" s="166"/>
      <c r="AC35" s="166"/>
      <c r="AD35" s="167">
        <v>36.96</v>
      </c>
      <c r="AE35" s="167" t="s">
        <v>100</v>
      </c>
      <c r="AF35" s="128"/>
      <c r="AG35" s="128"/>
      <c r="AH35" s="128"/>
      <c r="AI35" s="128"/>
    </row>
    <row r="36" spans="2:35" ht="24.75" customHeight="1">
      <c r="B36" s="228" t="s">
        <v>191</v>
      </c>
      <c r="C36" s="219" t="s">
        <v>190</v>
      </c>
      <c r="D36" s="219"/>
      <c r="E36" s="231" t="s">
        <v>27</v>
      </c>
      <c r="H36" s="180"/>
      <c r="I36" s="180"/>
      <c r="J36" s="180"/>
      <c r="K36" s="180"/>
      <c r="L36" s="180"/>
      <c r="M36" s="180"/>
      <c r="N36" s="180"/>
      <c r="O36" s="180"/>
      <c r="P36" s="181"/>
      <c r="Q36" s="180"/>
      <c r="S36" s="158" t="s">
        <v>142</v>
      </c>
      <c r="T36" s="150" t="s">
        <v>254</v>
      </c>
      <c r="U36" s="145"/>
      <c r="V36" s="53"/>
      <c r="X36" s="166" t="s">
        <v>111</v>
      </c>
      <c r="Y36" s="166" t="s">
        <v>77</v>
      </c>
      <c r="Z36" s="166"/>
      <c r="AA36" s="167"/>
      <c r="AB36" s="166"/>
      <c r="AC36" s="166"/>
      <c r="AD36" s="167">
        <v>36.96</v>
      </c>
      <c r="AE36" s="167" t="s">
        <v>100</v>
      </c>
      <c r="AF36" s="128"/>
      <c r="AG36" s="128"/>
      <c r="AH36" s="128"/>
      <c r="AI36" s="128"/>
    </row>
    <row r="37" spans="2:35" ht="24.75" customHeight="1">
      <c r="B37" s="229"/>
      <c r="C37" s="223" t="s">
        <v>190</v>
      </c>
      <c r="D37" s="223"/>
      <c r="E37" s="232"/>
      <c r="H37" s="180"/>
      <c r="I37" s="180"/>
      <c r="J37" s="180"/>
      <c r="K37" s="180"/>
      <c r="L37" s="180"/>
      <c r="M37" s="180"/>
      <c r="N37" s="180"/>
      <c r="O37" s="180"/>
      <c r="P37" s="181"/>
      <c r="Q37" s="180"/>
      <c r="S37" s="158" t="s">
        <v>143</v>
      </c>
      <c r="T37" s="150" t="s">
        <v>254</v>
      </c>
      <c r="U37" s="145">
        <v>0.83</v>
      </c>
      <c r="V37" s="53"/>
      <c r="X37" s="166"/>
      <c r="Y37" s="166"/>
      <c r="Z37" s="166"/>
      <c r="AA37" s="166"/>
      <c r="AB37" s="166"/>
      <c r="AC37" s="166"/>
      <c r="AD37" s="167"/>
      <c r="AE37" s="167"/>
      <c r="AF37" s="128"/>
      <c r="AG37" s="128"/>
      <c r="AH37" s="128"/>
      <c r="AI37" s="128"/>
    </row>
    <row r="38" spans="2:22" ht="42.75" customHeight="1" thickBot="1">
      <c r="B38" s="230"/>
      <c r="C38" s="234" t="s">
        <v>121</v>
      </c>
      <c r="D38" s="235"/>
      <c r="E38" s="233"/>
      <c r="H38" s="180"/>
      <c r="I38" s="180"/>
      <c r="J38" s="180"/>
      <c r="K38" s="180"/>
      <c r="L38" s="180"/>
      <c r="M38" s="180"/>
      <c r="N38" s="180"/>
      <c r="O38" s="180"/>
      <c r="P38" s="181"/>
      <c r="Q38" s="180"/>
      <c r="S38" s="214" t="s">
        <v>144</v>
      </c>
      <c r="T38" s="150" t="s">
        <v>249</v>
      </c>
      <c r="U38" s="145">
        <v>0.8685</v>
      </c>
      <c r="V38" s="53"/>
    </row>
    <row r="39" spans="2:22" ht="46.5" customHeight="1">
      <c r="B39" s="244" t="s">
        <v>30</v>
      </c>
      <c r="C39" s="96"/>
      <c r="D39" s="97" t="s">
        <v>198</v>
      </c>
      <c r="E39" s="246" t="s">
        <v>42</v>
      </c>
      <c r="H39" s="180"/>
      <c r="I39" s="180"/>
      <c r="J39" s="180"/>
      <c r="K39" s="180"/>
      <c r="L39" s="180"/>
      <c r="M39" s="180"/>
      <c r="N39" s="180"/>
      <c r="O39" s="180"/>
      <c r="P39" s="181"/>
      <c r="Q39" s="180"/>
      <c r="S39" s="214"/>
      <c r="T39" s="150" t="s">
        <v>123</v>
      </c>
      <c r="U39" s="145">
        <v>1.0195</v>
      </c>
      <c r="V39" s="53"/>
    </row>
    <row r="40" spans="2:22" ht="46.5" customHeight="1">
      <c r="B40" s="236"/>
      <c r="C40" s="91"/>
      <c r="D40" s="97" t="s">
        <v>198</v>
      </c>
      <c r="E40" s="237"/>
      <c r="H40" s="180"/>
      <c r="I40" s="180"/>
      <c r="J40" s="180"/>
      <c r="K40" s="180"/>
      <c r="L40" s="180"/>
      <c r="M40" s="180"/>
      <c r="N40" s="180"/>
      <c r="O40" s="180"/>
      <c r="P40" s="181"/>
      <c r="Q40" s="180"/>
      <c r="S40" s="224" t="s">
        <v>145</v>
      </c>
      <c r="T40" s="150" t="s">
        <v>249</v>
      </c>
      <c r="U40" s="145">
        <v>0.8586</v>
      </c>
      <c r="V40" s="53"/>
    </row>
    <row r="41" spans="2:22" ht="46.5" customHeight="1" thickBot="1">
      <c r="B41" s="245"/>
      <c r="C41" s="94"/>
      <c r="D41" s="93" t="s">
        <v>199</v>
      </c>
      <c r="E41" s="247"/>
      <c r="H41" s="180"/>
      <c r="I41" s="180"/>
      <c r="J41" s="180"/>
      <c r="K41" s="180"/>
      <c r="L41" s="180"/>
      <c r="M41" s="180"/>
      <c r="N41" s="180"/>
      <c r="O41" s="180"/>
      <c r="P41" s="181"/>
      <c r="Q41" s="180"/>
      <c r="S41" s="224"/>
      <c r="T41" s="144" t="s">
        <v>123</v>
      </c>
      <c r="U41" s="145">
        <v>1.0248</v>
      </c>
      <c r="V41" s="53"/>
    </row>
    <row r="42" spans="2:22" ht="24.75" customHeight="1">
      <c r="B42" s="244" t="s">
        <v>58</v>
      </c>
      <c r="C42" s="80">
        <f>+IF(D42="Seleccione el tipo de tarifa/unidades según energético",0,VLOOKUP(D42,$P$12:$Q$31,2,FALSE))</f>
        <v>0</v>
      </c>
      <c r="D42" s="190" t="s">
        <v>79</v>
      </c>
      <c r="E42" s="83" t="s">
        <v>27</v>
      </c>
      <c r="H42" s="180"/>
      <c r="I42" s="180"/>
      <c r="J42" s="180"/>
      <c r="K42" s="180"/>
      <c r="L42" s="180"/>
      <c r="M42" s="180"/>
      <c r="N42" s="180"/>
      <c r="O42" s="180"/>
      <c r="P42" s="181"/>
      <c r="Q42" s="180"/>
      <c r="S42" s="158" t="s">
        <v>146</v>
      </c>
      <c r="T42" s="150" t="s">
        <v>249</v>
      </c>
      <c r="U42" s="145">
        <v>0.24</v>
      </c>
      <c r="V42" s="53"/>
    </row>
    <row r="43" spans="2:22" ht="24.75" customHeight="1">
      <c r="B43" s="236"/>
      <c r="C43" s="79">
        <f>+IF(D43="Seleccione el tipo de tarifa/unidades según energético",0,VLOOKUP(D43,$P$12:$Q$31,2,FALSE))</f>
        <v>0</v>
      </c>
      <c r="D43" s="191" t="s">
        <v>79</v>
      </c>
      <c r="E43" s="73" t="s">
        <v>27</v>
      </c>
      <c r="H43" s="180"/>
      <c r="I43" s="180"/>
      <c r="J43" s="180"/>
      <c r="K43" s="180"/>
      <c r="L43" s="180"/>
      <c r="M43" s="180"/>
      <c r="N43" s="180"/>
      <c r="O43" s="180"/>
      <c r="P43" s="181"/>
      <c r="Q43" s="180"/>
      <c r="S43" s="224" t="s">
        <v>147</v>
      </c>
      <c r="T43" s="150" t="s">
        <v>249</v>
      </c>
      <c r="U43" s="145"/>
      <c r="V43" s="53"/>
    </row>
    <row r="44" spans="2:22" ht="60" customHeight="1" thickBot="1">
      <c r="B44" s="245"/>
      <c r="C44" s="94"/>
      <c r="D44" s="89" t="s">
        <v>200</v>
      </c>
      <c r="E44" s="84" t="s">
        <v>27</v>
      </c>
      <c r="H44" s="180"/>
      <c r="I44" s="180"/>
      <c r="J44" s="180"/>
      <c r="K44" s="180"/>
      <c r="L44" s="180"/>
      <c r="M44" s="180"/>
      <c r="N44" s="180"/>
      <c r="O44" s="180"/>
      <c r="P44" s="181"/>
      <c r="Q44" s="180"/>
      <c r="S44" s="224"/>
      <c r="T44" s="144" t="s">
        <v>123</v>
      </c>
      <c r="U44" s="145"/>
      <c r="V44" s="53"/>
    </row>
    <row r="45" spans="2:22" ht="24.75" customHeight="1">
      <c r="B45" s="244" t="s">
        <v>31</v>
      </c>
      <c r="C45" s="79">
        <f>+IF(C39="",0,C39*VLOOKUP(D39,$L$13:$N$25,3,FALSE))</f>
        <v>0</v>
      </c>
      <c r="D45" s="81" t="s">
        <v>50</v>
      </c>
      <c r="E45" s="241" t="s">
        <v>27</v>
      </c>
      <c r="H45" s="180"/>
      <c r="I45" s="180"/>
      <c r="J45" s="180"/>
      <c r="K45" s="180"/>
      <c r="L45" s="180"/>
      <c r="M45" s="180"/>
      <c r="N45" s="180"/>
      <c r="O45" s="180"/>
      <c r="P45" s="181"/>
      <c r="Q45" s="180"/>
      <c r="S45" s="214" t="s">
        <v>148</v>
      </c>
      <c r="T45" s="150" t="s">
        <v>249</v>
      </c>
      <c r="U45" s="182" t="s">
        <v>149</v>
      </c>
      <c r="V45" s="53"/>
    </row>
    <row r="46" spans="2:22" ht="24.75" customHeight="1">
      <c r="B46" s="236"/>
      <c r="C46" s="79">
        <f>+IF(C40="",0,C40*VLOOKUP(D40,$L$13:$N$25,3,FALSE))</f>
        <v>0</v>
      </c>
      <c r="D46" s="49" t="s">
        <v>50</v>
      </c>
      <c r="E46" s="242"/>
      <c r="H46" s="180"/>
      <c r="I46" s="180"/>
      <c r="J46" s="180"/>
      <c r="K46" s="180"/>
      <c r="L46" s="180"/>
      <c r="M46" s="180"/>
      <c r="N46" s="180"/>
      <c r="O46" s="180"/>
      <c r="P46" s="181"/>
      <c r="Q46" s="180"/>
      <c r="S46" s="214"/>
      <c r="T46" s="150" t="s">
        <v>123</v>
      </c>
      <c r="U46" s="182" t="s">
        <v>149</v>
      </c>
      <c r="V46" s="53"/>
    </row>
    <row r="47" spans="2:22" ht="60.75" customHeight="1" thickBot="1">
      <c r="B47" s="245"/>
      <c r="C47" s="95" t="s">
        <v>187</v>
      </c>
      <c r="D47" s="93" t="s">
        <v>188</v>
      </c>
      <c r="E47" s="243"/>
      <c r="H47" s="180"/>
      <c r="I47" s="180"/>
      <c r="J47" s="180"/>
      <c r="K47" s="180"/>
      <c r="L47" s="180"/>
      <c r="M47" s="180"/>
      <c r="N47" s="180"/>
      <c r="O47" s="180"/>
      <c r="P47" s="181"/>
      <c r="Q47" s="180"/>
      <c r="S47" s="224" t="s">
        <v>150</v>
      </c>
      <c r="T47" s="150" t="s">
        <v>249</v>
      </c>
      <c r="U47" s="145"/>
      <c r="V47" s="55"/>
    </row>
    <row r="48" spans="2:22" ht="24.75" customHeight="1">
      <c r="B48" s="244" t="s">
        <v>57</v>
      </c>
      <c r="C48" s="80">
        <f>+C39*C42</f>
        <v>0</v>
      </c>
      <c r="D48" s="81" t="s">
        <v>50</v>
      </c>
      <c r="E48" s="241" t="s">
        <v>27</v>
      </c>
      <c r="H48" s="180"/>
      <c r="I48" s="180"/>
      <c r="J48" s="180"/>
      <c r="K48" s="180"/>
      <c r="L48" s="180"/>
      <c r="M48" s="180"/>
      <c r="N48" s="180"/>
      <c r="O48" s="180"/>
      <c r="P48" s="181"/>
      <c r="Q48" s="180"/>
      <c r="S48" s="224"/>
      <c r="T48" s="144" t="s">
        <v>123</v>
      </c>
      <c r="U48" s="145"/>
      <c r="V48" s="55"/>
    </row>
    <row r="49" spans="2:22" ht="24.75" customHeight="1">
      <c r="B49" s="236"/>
      <c r="C49" s="52">
        <f>+C40*C43</f>
        <v>0</v>
      </c>
      <c r="D49" s="49" t="s">
        <v>50</v>
      </c>
      <c r="E49" s="242"/>
      <c r="H49" s="180"/>
      <c r="I49" s="180"/>
      <c r="J49" s="180"/>
      <c r="K49" s="180"/>
      <c r="L49" s="180"/>
      <c r="M49" s="180"/>
      <c r="N49" s="180"/>
      <c r="O49" s="180"/>
      <c r="P49" s="181"/>
      <c r="Q49" s="180"/>
      <c r="S49" s="214" t="s">
        <v>151</v>
      </c>
      <c r="T49" s="150" t="s">
        <v>249</v>
      </c>
      <c r="U49" s="145">
        <v>0.7935</v>
      </c>
      <c r="V49" s="53"/>
    </row>
    <row r="50" spans="2:22" ht="24.75" customHeight="1" thickBot="1">
      <c r="B50" s="245"/>
      <c r="C50" s="82">
        <f>+C41*C44</f>
        <v>0</v>
      </c>
      <c r="D50" s="74" t="s">
        <v>50</v>
      </c>
      <c r="E50" s="243"/>
      <c r="H50" s="180"/>
      <c r="I50" s="180"/>
      <c r="J50" s="180"/>
      <c r="K50" s="180"/>
      <c r="L50" s="180"/>
      <c r="M50" s="180"/>
      <c r="N50" s="180"/>
      <c r="O50" s="180"/>
      <c r="P50" s="181"/>
      <c r="Q50" s="180"/>
      <c r="S50" s="214"/>
      <c r="T50" s="150" t="s">
        <v>123</v>
      </c>
      <c r="U50" s="145">
        <v>1.0451</v>
      </c>
      <c r="V50" s="53"/>
    </row>
    <row r="51" spans="2:22" ht="30.75" customHeight="1" thickBot="1">
      <c r="B51" s="48" t="s">
        <v>43</v>
      </c>
      <c r="C51" s="215" t="s">
        <v>44</v>
      </c>
      <c r="D51" s="215"/>
      <c r="E51" s="98" t="s">
        <v>45</v>
      </c>
      <c r="H51" s="180"/>
      <c r="I51" s="180"/>
      <c r="J51" s="180"/>
      <c r="K51" s="180"/>
      <c r="L51" s="180"/>
      <c r="M51" s="180"/>
      <c r="N51" s="180"/>
      <c r="O51" s="180"/>
      <c r="P51" s="181"/>
      <c r="Q51" s="180"/>
      <c r="S51" s="224" t="s">
        <v>152</v>
      </c>
      <c r="T51" s="150" t="s">
        <v>249</v>
      </c>
      <c r="U51" s="145">
        <v>0.7581</v>
      </c>
      <c r="V51" s="55"/>
    </row>
    <row r="52" spans="2:22" ht="30.75" customHeight="1" thickBot="1">
      <c r="B52" s="48" t="s">
        <v>20</v>
      </c>
      <c r="C52" s="215" t="s">
        <v>120</v>
      </c>
      <c r="D52" s="215"/>
      <c r="E52" s="98" t="s">
        <v>28</v>
      </c>
      <c r="H52" s="180"/>
      <c r="I52" s="180"/>
      <c r="J52" s="180"/>
      <c r="K52" s="180"/>
      <c r="L52" s="180"/>
      <c r="M52" s="180"/>
      <c r="N52" s="180"/>
      <c r="O52" s="180"/>
      <c r="P52" s="181"/>
      <c r="Q52" s="180"/>
      <c r="S52" s="224"/>
      <c r="T52" s="144" t="s">
        <v>123</v>
      </c>
      <c r="U52" s="145">
        <v>1.0547</v>
      </c>
      <c r="V52" s="55"/>
    </row>
    <row r="53" spans="2:22" ht="76.5" customHeight="1" thickBot="1">
      <c r="B53" s="48" t="s">
        <v>119</v>
      </c>
      <c r="C53" s="248" t="s">
        <v>189</v>
      </c>
      <c r="D53" s="248"/>
      <c r="E53" s="98" t="s">
        <v>202</v>
      </c>
      <c r="H53" s="180"/>
      <c r="I53" s="180"/>
      <c r="J53" s="180"/>
      <c r="K53" s="180"/>
      <c r="L53" s="180"/>
      <c r="M53" s="180"/>
      <c r="N53" s="180"/>
      <c r="O53" s="180"/>
      <c r="P53" s="181"/>
      <c r="Q53" s="180"/>
      <c r="S53" s="214" t="s">
        <v>153</v>
      </c>
      <c r="T53" s="150" t="s">
        <v>249</v>
      </c>
      <c r="U53" s="145"/>
      <c r="V53" s="53"/>
    </row>
    <row r="54" spans="2:22" ht="19.5" customHeight="1" thickBot="1">
      <c r="B54" s="225" t="s">
        <v>48</v>
      </c>
      <c r="C54" s="226"/>
      <c r="D54" s="226"/>
      <c r="E54" s="227"/>
      <c r="H54" s="180"/>
      <c r="I54" s="180"/>
      <c r="J54" s="180"/>
      <c r="K54" s="180"/>
      <c r="L54" s="180"/>
      <c r="M54" s="180"/>
      <c r="N54" s="180"/>
      <c r="O54" s="180"/>
      <c r="P54" s="181"/>
      <c r="Q54" s="180"/>
      <c r="S54" s="214"/>
      <c r="T54" s="150" t="s">
        <v>123</v>
      </c>
      <c r="U54" s="145"/>
      <c r="V54" s="53"/>
    </row>
    <row r="55" spans="2:22" ht="24.75" customHeight="1" thickBot="1">
      <c r="B55" s="48" t="s">
        <v>113</v>
      </c>
      <c r="C55" s="85">
        <f>+SUM(C29:C31)-SUM(C45:C47)</f>
        <v>0</v>
      </c>
      <c r="D55" s="86" t="s">
        <v>50</v>
      </c>
      <c r="E55" s="77" t="s">
        <v>27</v>
      </c>
      <c r="H55" s="180"/>
      <c r="I55" s="180"/>
      <c r="J55" s="180"/>
      <c r="K55" s="180"/>
      <c r="L55" s="180"/>
      <c r="M55" s="180"/>
      <c r="N55" s="180"/>
      <c r="O55" s="180"/>
      <c r="P55" s="181"/>
      <c r="Q55" s="180"/>
      <c r="S55" s="224" t="s">
        <v>154</v>
      </c>
      <c r="T55" s="150" t="s">
        <v>249</v>
      </c>
      <c r="U55" s="145"/>
      <c r="V55" s="55"/>
    </row>
    <row r="56" spans="2:22" ht="24.75" customHeight="1" thickBot="1">
      <c r="B56" s="48" t="s">
        <v>201</v>
      </c>
      <c r="C56" s="87">
        <f>+SUM(C32:C34)-SUM(C48:C50)</f>
        <v>0</v>
      </c>
      <c r="D56" s="86" t="s">
        <v>50</v>
      </c>
      <c r="E56" s="77" t="s">
        <v>27</v>
      </c>
      <c r="H56" s="180"/>
      <c r="I56" s="180"/>
      <c r="J56" s="180"/>
      <c r="K56" s="180"/>
      <c r="L56" s="180"/>
      <c r="M56" s="180"/>
      <c r="N56" s="180"/>
      <c r="O56" s="180"/>
      <c r="P56" s="181"/>
      <c r="Q56" s="180"/>
      <c r="S56" s="224"/>
      <c r="T56" s="144" t="s">
        <v>123</v>
      </c>
      <c r="U56" s="145"/>
      <c r="V56" s="55"/>
    </row>
    <row r="57" spans="2:22" ht="24.75" customHeight="1" thickBot="1">
      <c r="B57" s="48" t="s">
        <v>114</v>
      </c>
      <c r="C57" s="87">
        <f>IF(C53="Indique la inversión de la medida",0,-C53/PV(10%,C52,C56,0,1))</f>
        <v>0</v>
      </c>
      <c r="D57" s="86" t="s">
        <v>50</v>
      </c>
      <c r="E57" s="77" t="s">
        <v>27</v>
      </c>
      <c r="H57" s="180"/>
      <c r="I57" s="180"/>
      <c r="J57" s="180"/>
      <c r="K57" s="180"/>
      <c r="L57" s="180"/>
      <c r="M57" s="180"/>
      <c r="N57" s="180"/>
      <c r="O57" s="180"/>
      <c r="P57" s="181"/>
      <c r="Q57" s="180"/>
      <c r="S57" s="214" t="s">
        <v>155</v>
      </c>
      <c r="T57" s="150" t="s">
        <v>249</v>
      </c>
      <c r="U57" s="145">
        <v>0.8011</v>
      </c>
      <c r="V57" s="53"/>
    </row>
    <row r="58" spans="6:22" ht="15">
      <c r="F58" s="47"/>
      <c r="H58" s="180"/>
      <c r="I58" s="180"/>
      <c r="J58" s="180"/>
      <c r="K58" s="180"/>
      <c r="L58" s="180"/>
      <c r="M58" s="180"/>
      <c r="N58" s="180"/>
      <c r="O58" s="180"/>
      <c r="P58" s="181"/>
      <c r="Q58" s="180"/>
      <c r="S58" s="214"/>
      <c r="T58" s="150" t="s">
        <v>123</v>
      </c>
      <c r="U58" s="145">
        <v>1.0429</v>
      </c>
      <c r="V58" s="53"/>
    </row>
    <row r="59" spans="8:22" ht="15">
      <c r="H59" s="180"/>
      <c r="I59" s="180"/>
      <c r="J59" s="180"/>
      <c r="K59" s="180"/>
      <c r="L59" s="180"/>
      <c r="M59" s="180"/>
      <c r="N59" s="180"/>
      <c r="O59" s="180"/>
      <c r="P59" s="181"/>
      <c r="Q59" s="180"/>
      <c r="S59" s="158" t="s">
        <v>156</v>
      </c>
      <c r="T59" s="144" t="s">
        <v>123</v>
      </c>
      <c r="U59" s="145">
        <v>0.27</v>
      </c>
      <c r="V59" s="53"/>
    </row>
    <row r="60" spans="8:22" ht="15">
      <c r="H60" s="180"/>
      <c r="I60" s="180"/>
      <c r="J60" s="180"/>
      <c r="K60" s="180"/>
      <c r="L60" s="180"/>
      <c r="M60" s="180"/>
      <c r="N60" s="180"/>
      <c r="O60" s="180"/>
      <c r="P60" s="181"/>
      <c r="Q60" s="180"/>
      <c r="S60" s="158" t="s">
        <v>255</v>
      </c>
      <c r="T60" s="150" t="s">
        <v>123</v>
      </c>
      <c r="U60" s="145">
        <v>0.2703</v>
      </c>
      <c r="V60" s="53"/>
    </row>
    <row r="61" spans="8:22" ht="15">
      <c r="H61" s="180"/>
      <c r="I61" s="180"/>
      <c r="J61" s="180"/>
      <c r="K61" s="180"/>
      <c r="L61" s="180"/>
      <c r="M61" s="180"/>
      <c r="N61" s="180"/>
      <c r="O61" s="180"/>
      <c r="P61" s="181"/>
      <c r="Q61" s="180"/>
      <c r="S61" s="224" t="s">
        <v>157</v>
      </c>
      <c r="T61" s="150" t="s">
        <v>249</v>
      </c>
      <c r="U61" s="145">
        <v>0.909</v>
      </c>
      <c r="V61" s="53"/>
    </row>
    <row r="62" spans="8:22" ht="15">
      <c r="H62" s="180"/>
      <c r="I62" s="180"/>
      <c r="J62" s="180"/>
      <c r="K62" s="180"/>
      <c r="L62" s="180"/>
      <c r="M62" s="180"/>
      <c r="N62" s="180"/>
      <c r="O62" s="180"/>
      <c r="P62" s="181"/>
      <c r="Q62" s="180"/>
      <c r="S62" s="224"/>
      <c r="T62" s="144" t="s">
        <v>123</v>
      </c>
      <c r="U62" s="145">
        <v>1.01</v>
      </c>
      <c r="V62" s="53"/>
    </row>
    <row r="63" spans="8:22" ht="15">
      <c r="H63" s="180"/>
      <c r="I63" s="180"/>
      <c r="J63" s="180"/>
      <c r="K63" s="180"/>
      <c r="L63" s="180"/>
      <c r="M63" s="180"/>
      <c r="N63" s="180"/>
      <c r="O63" s="180"/>
      <c r="P63" s="181"/>
      <c r="Q63" s="180"/>
      <c r="S63" s="158" t="s">
        <v>158</v>
      </c>
      <c r="T63" s="150" t="s">
        <v>123</v>
      </c>
      <c r="U63" s="145">
        <v>0.36</v>
      </c>
      <c r="V63" s="53"/>
    </row>
    <row r="64" spans="8:22" ht="15">
      <c r="H64" s="180"/>
      <c r="I64" s="180"/>
      <c r="J64" s="180"/>
      <c r="K64" s="180"/>
      <c r="L64" s="180"/>
      <c r="M64" s="180"/>
      <c r="N64" s="180"/>
      <c r="O64" s="180"/>
      <c r="P64" s="181"/>
      <c r="Q64" s="180"/>
      <c r="S64" s="224" t="s">
        <v>159</v>
      </c>
      <c r="T64" s="150" t="s">
        <v>249</v>
      </c>
      <c r="U64" s="145"/>
      <c r="V64" s="55"/>
    </row>
    <row r="65" spans="8:22" ht="15">
      <c r="H65" s="180"/>
      <c r="I65" s="180"/>
      <c r="J65" s="180"/>
      <c r="K65" s="180"/>
      <c r="L65" s="180"/>
      <c r="M65" s="180"/>
      <c r="N65" s="180"/>
      <c r="O65" s="180"/>
      <c r="P65" s="181"/>
      <c r="Q65" s="180"/>
      <c r="S65" s="224"/>
      <c r="T65" s="144" t="s">
        <v>123</v>
      </c>
      <c r="U65" s="145"/>
      <c r="V65" s="55"/>
    </row>
    <row r="66" spans="8:22" ht="15">
      <c r="H66" s="180"/>
      <c r="I66" s="180"/>
      <c r="J66" s="180"/>
      <c r="K66" s="180"/>
      <c r="L66" s="180"/>
      <c r="M66" s="180"/>
      <c r="N66" s="180"/>
      <c r="O66" s="180"/>
      <c r="P66" s="181"/>
      <c r="Q66" s="180"/>
      <c r="S66" s="214" t="s">
        <v>160</v>
      </c>
      <c r="T66" s="150" t="s">
        <v>249</v>
      </c>
      <c r="U66" s="145">
        <v>0.8749</v>
      </c>
      <c r="V66" s="53"/>
    </row>
    <row r="67" spans="8:22" ht="15">
      <c r="H67" s="180"/>
      <c r="I67" s="180"/>
      <c r="J67" s="180"/>
      <c r="K67" s="180"/>
      <c r="L67" s="180"/>
      <c r="M67" s="180"/>
      <c r="N67" s="180"/>
      <c r="O67" s="180"/>
      <c r="P67" s="181"/>
      <c r="Q67" s="180"/>
      <c r="S67" s="214"/>
      <c r="T67" s="150" t="s">
        <v>123</v>
      </c>
      <c r="U67" s="145">
        <v>1.0071</v>
      </c>
      <c r="V67" s="53"/>
    </row>
    <row r="68" spans="8:22" ht="15">
      <c r="H68" s="180"/>
      <c r="I68" s="180"/>
      <c r="J68" s="180"/>
      <c r="K68" s="180"/>
      <c r="L68" s="180"/>
      <c r="M68" s="180"/>
      <c r="N68" s="180"/>
      <c r="O68" s="180"/>
      <c r="P68" s="181"/>
      <c r="Q68" s="180"/>
      <c r="S68" s="224" t="s">
        <v>161</v>
      </c>
      <c r="T68" s="150" t="s">
        <v>249</v>
      </c>
      <c r="U68" s="145">
        <v>0.5678</v>
      </c>
      <c r="V68" s="55"/>
    </row>
    <row r="69" spans="8:22" ht="15">
      <c r="H69" s="180"/>
      <c r="I69" s="180"/>
      <c r="J69" s="180"/>
      <c r="K69" s="180"/>
      <c r="L69" s="180"/>
      <c r="M69" s="180"/>
      <c r="N69" s="180"/>
      <c r="O69" s="180"/>
      <c r="P69" s="181"/>
      <c r="Q69" s="180"/>
      <c r="S69" s="224"/>
      <c r="T69" s="144" t="s">
        <v>123</v>
      </c>
      <c r="U69" s="145">
        <v>1.1</v>
      </c>
      <c r="V69" s="55"/>
    </row>
    <row r="70" spans="8:22" ht="15">
      <c r="H70" s="180"/>
      <c r="I70" s="180"/>
      <c r="J70" s="180"/>
      <c r="K70" s="180"/>
      <c r="L70" s="180"/>
      <c r="M70" s="180"/>
      <c r="N70" s="180"/>
      <c r="O70" s="180"/>
      <c r="P70" s="181"/>
      <c r="Q70" s="180"/>
      <c r="S70" s="214" t="s">
        <v>162</v>
      </c>
      <c r="T70" s="150" t="s">
        <v>249</v>
      </c>
      <c r="U70" s="145">
        <v>0.8271</v>
      </c>
      <c r="V70" s="53"/>
    </row>
    <row r="71" spans="8:22" ht="15">
      <c r="H71" s="180"/>
      <c r="I71" s="180"/>
      <c r="J71" s="180"/>
      <c r="K71" s="180"/>
      <c r="L71" s="180"/>
      <c r="M71" s="180"/>
      <c r="N71" s="180"/>
      <c r="O71" s="180"/>
      <c r="P71" s="181"/>
      <c r="Q71" s="180"/>
      <c r="S71" s="214"/>
      <c r="T71" s="150" t="s">
        <v>123</v>
      </c>
      <c r="U71" s="145">
        <v>1.0337</v>
      </c>
      <c r="V71" s="53"/>
    </row>
    <row r="72" spans="8:22" ht="15">
      <c r="H72" s="180"/>
      <c r="I72" s="180"/>
      <c r="J72" s="180"/>
      <c r="K72" s="180"/>
      <c r="L72" s="180"/>
      <c r="M72" s="180"/>
      <c r="N72" s="180"/>
      <c r="O72" s="180"/>
      <c r="P72" s="181"/>
      <c r="Q72" s="180"/>
      <c r="S72" s="224" t="s">
        <v>163</v>
      </c>
      <c r="T72" s="150" t="s">
        <v>249</v>
      </c>
      <c r="U72" s="145">
        <v>0.8013</v>
      </c>
      <c r="V72" s="55"/>
    </row>
    <row r="73" spans="8:22" ht="15">
      <c r="H73" s="180"/>
      <c r="I73" s="180"/>
      <c r="J73" s="180"/>
      <c r="K73" s="180"/>
      <c r="L73" s="180"/>
      <c r="M73" s="180"/>
      <c r="N73" s="180"/>
      <c r="O73" s="180"/>
      <c r="P73" s="181"/>
      <c r="Q73" s="180"/>
      <c r="S73" s="224"/>
      <c r="T73" s="144" t="s">
        <v>123</v>
      </c>
      <c r="U73" s="145">
        <v>1.0426</v>
      </c>
      <c r="V73" s="55"/>
    </row>
    <row r="74" spans="8:22" ht="15">
      <c r="H74" s="180"/>
      <c r="I74" s="180"/>
      <c r="J74" s="180"/>
      <c r="K74" s="180"/>
      <c r="L74" s="180"/>
      <c r="M74" s="180"/>
      <c r="N74" s="180"/>
      <c r="O74" s="180"/>
      <c r="P74" s="181"/>
      <c r="Q74" s="180"/>
      <c r="S74" s="214" t="s">
        <v>164</v>
      </c>
      <c r="T74" s="150" t="s">
        <v>249</v>
      </c>
      <c r="U74" s="145">
        <v>0.6059</v>
      </c>
      <c r="V74" s="53"/>
    </row>
    <row r="75" spans="8:22" ht="15">
      <c r="H75" s="180"/>
      <c r="I75" s="180"/>
      <c r="J75" s="180"/>
      <c r="K75" s="180"/>
      <c r="L75" s="180"/>
      <c r="M75" s="180"/>
      <c r="N75" s="180"/>
      <c r="O75" s="180"/>
      <c r="P75" s="181"/>
      <c r="Q75" s="180"/>
      <c r="S75" s="214"/>
      <c r="T75" s="150" t="s">
        <v>123</v>
      </c>
      <c r="U75" s="145">
        <v>1.0878</v>
      </c>
      <c r="V75" s="53"/>
    </row>
    <row r="76" spans="8:22" ht="15">
      <c r="H76" s="180"/>
      <c r="I76" s="180"/>
      <c r="J76" s="180"/>
      <c r="K76" s="180"/>
      <c r="L76" s="180"/>
      <c r="M76" s="180"/>
      <c r="N76" s="180"/>
      <c r="O76" s="180"/>
      <c r="P76" s="181"/>
      <c r="Q76" s="180"/>
      <c r="S76" s="224" t="s">
        <v>165</v>
      </c>
      <c r="T76" s="150" t="s">
        <v>249</v>
      </c>
      <c r="U76" s="145">
        <v>0.8388</v>
      </c>
      <c r="V76" s="55"/>
    </row>
    <row r="77" spans="8:22" ht="15">
      <c r="H77" s="180"/>
      <c r="I77" s="180"/>
      <c r="J77" s="180"/>
      <c r="K77" s="180"/>
      <c r="L77" s="180"/>
      <c r="M77" s="180"/>
      <c r="N77" s="180"/>
      <c r="O77" s="180"/>
      <c r="P77" s="181"/>
      <c r="Q77" s="180"/>
      <c r="S77" s="224"/>
      <c r="T77" s="144" t="s">
        <v>123</v>
      </c>
      <c r="U77" s="145">
        <v>1.0312</v>
      </c>
      <c r="V77" s="55"/>
    </row>
    <row r="78" spans="8:22" ht="15">
      <c r="H78" s="180"/>
      <c r="I78" s="180"/>
      <c r="J78" s="180"/>
      <c r="K78" s="180"/>
      <c r="L78" s="180"/>
      <c r="M78" s="180"/>
      <c r="N78" s="180"/>
      <c r="O78" s="180"/>
      <c r="P78" s="181"/>
      <c r="Q78" s="180"/>
      <c r="S78" s="214" t="s">
        <v>166</v>
      </c>
      <c r="T78" s="150" t="s">
        <v>249</v>
      </c>
      <c r="U78" s="182" t="s">
        <v>149</v>
      </c>
      <c r="V78" s="53"/>
    </row>
    <row r="79" spans="8:22" ht="15">
      <c r="H79" s="180"/>
      <c r="I79" s="180"/>
      <c r="J79" s="180"/>
      <c r="K79" s="180"/>
      <c r="L79" s="180"/>
      <c r="M79" s="180"/>
      <c r="N79" s="180"/>
      <c r="O79" s="180"/>
      <c r="P79" s="181"/>
      <c r="Q79" s="180"/>
      <c r="S79" s="214"/>
      <c r="T79" s="150" t="s">
        <v>123</v>
      </c>
      <c r="U79" s="182" t="s">
        <v>149</v>
      </c>
      <c r="V79" s="53"/>
    </row>
    <row r="80" spans="8:22" ht="15">
      <c r="H80" s="180"/>
      <c r="I80" s="180"/>
      <c r="J80" s="180"/>
      <c r="K80" s="180"/>
      <c r="L80" s="180"/>
      <c r="M80" s="180"/>
      <c r="N80" s="180"/>
      <c r="O80" s="180"/>
      <c r="P80" s="181"/>
      <c r="Q80" s="180"/>
      <c r="S80" s="183" t="s">
        <v>256</v>
      </c>
      <c r="T80" s="184"/>
      <c r="U80" s="185"/>
      <c r="V80" s="56"/>
    </row>
    <row r="81" spans="8:22" ht="15">
      <c r="H81" s="180"/>
      <c r="I81" s="180"/>
      <c r="J81" s="180"/>
      <c r="K81" s="180"/>
      <c r="L81" s="180"/>
      <c r="M81" s="180"/>
      <c r="N81" s="180"/>
      <c r="O81" s="180"/>
      <c r="P81" s="181"/>
      <c r="Q81" s="180"/>
      <c r="S81" s="183" t="s">
        <v>257</v>
      </c>
      <c r="T81" s="184"/>
      <c r="U81" s="185"/>
      <c r="V81" s="56"/>
    </row>
    <row r="82" spans="8:22" ht="15">
      <c r="H82" s="180"/>
      <c r="I82" s="180"/>
      <c r="J82" s="180"/>
      <c r="K82" s="180"/>
      <c r="L82" s="180"/>
      <c r="M82" s="180"/>
      <c r="N82" s="180"/>
      <c r="O82" s="180"/>
      <c r="P82" s="181"/>
      <c r="Q82" s="180"/>
      <c r="S82" s="183" t="s">
        <v>258</v>
      </c>
      <c r="T82" s="184"/>
      <c r="U82" s="185"/>
      <c r="V82" s="56"/>
    </row>
    <row r="83" spans="8:22" ht="15">
      <c r="H83" s="180"/>
      <c r="I83" s="180"/>
      <c r="J83" s="180"/>
      <c r="K83" s="180"/>
      <c r="L83" s="180"/>
      <c r="M83" s="180"/>
      <c r="N83" s="180"/>
      <c r="O83" s="180"/>
      <c r="P83" s="181"/>
      <c r="Q83" s="180"/>
      <c r="S83" s="186" t="s">
        <v>259</v>
      </c>
      <c r="T83" s="184"/>
      <c r="U83" s="185"/>
      <c r="V83" s="56"/>
    </row>
    <row r="84" spans="8:22" ht="15">
      <c r="H84" s="180"/>
      <c r="I84" s="180"/>
      <c r="J84" s="180"/>
      <c r="K84" s="180"/>
      <c r="L84" s="180"/>
      <c r="M84" s="180"/>
      <c r="N84" s="180"/>
      <c r="O84" s="180"/>
      <c r="P84" s="181"/>
      <c r="Q84" s="180"/>
      <c r="S84" s="64"/>
      <c r="T84" s="62"/>
      <c r="U84" s="63"/>
      <c r="V84" s="56"/>
    </row>
    <row r="85" spans="8:22" ht="15">
      <c r="H85" s="180"/>
      <c r="I85" s="180"/>
      <c r="J85" s="180"/>
      <c r="K85" s="180"/>
      <c r="L85" s="180"/>
      <c r="M85" s="180"/>
      <c r="N85" s="180"/>
      <c r="O85" s="180"/>
      <c r="P85" s="181"/>
      <c r="Q85" s="180"/>
      <c r="S85" s="183" t="s">
        <v>167</v>
      </c>
      <c r="T85" s="62"/>
      <c r="U85" s="63"/>
      <c r="V85" s="56"/>
    </row>
    <row r="86" spans="8:22" ht="15">
      <c r="H86" s="180"/>
      <c r="I86" s="180"/>
      <c r="J86" s="180"/>
      <c r="K86" s="180"/>
      <c r="L86" s="180"/>
      <c r="M86" s="180"/>
      <c r="N86" s="180"/>
      <c r="O86" s="180"/>
      <c r="P86" s="181"/>
      <c r="Q86" s="180"/>
      <c r="S86" s="187" t="s">
        <v>168</v>
      </c>
      <c r="T86" s="62"/>
      <c r="U86" s="63"/>
      <c r="V86" s="56"/>
    </row>
    <row r="87" spans="8:22" ht="15">
      <c r="H87" s="180"/>
      <c r="I87" s="180"/>
      <c r="J87" s="180"/>
      <c r="K87" s="180"/>
      <c r="L87" s="180"/>
      <c r="M87" s="180"/>
      <c r="N87" s="180"/>
      <c r="O87" s="180"/>
      <c r="P87" s="181"/>
      <c r="Q87" s="180"/>
      <c r="S87" s="187" t="s">
        <v>169</v>
      </c>
      <c r="T87" s="62"/>
      <c r="U87" s="63"/>
      <c r="V87" s="56"/>
    </row>
    <row r="88" spans="8:22" ht="15">
      <c r="H88" s="180"/>
      <c r="I88" s="180"/>
      <c r="J88" s="180"/>
      <c r="K88" s="180"/>
      <c r="L88" s="180"/>
      <c r="M88" s="180"/>
      <c r="N88" s="180"/>
      <c r="O88" s="180"/>
      <c r="P88" s="181"/>
      <c r="Q88" s="180"/>
      <c r="S88" s="187" t="s">
        <v>260</v>
      </c>
      <c r="T88" s="62"/>
      <c r="U88" s="63"/>
      <c r="V88" s="56"/>
    </row>
    <row r="89" spans="8:22" ht="15">
      <c r="H89" s="180"/>
      <c r="I89" s="180"/>
      <c r="J89" s="180"/>
      <c r="K89" s="180"/>
      <c r="L89" s="180"/>
      <c r="M89" s="180"/>
      <c r="N89" s="180"/>
      <c r="O89" s="180"/>
      <c r="P89" s="181"/>
      <c r="Q89" s="180"/>
      <c r="S89" s="187" t="s">
        <v>261</v>
      </c>
      <c r="T89" s="62"/>
      <c r="U89" s="63"/>
      <c r="V89" s="56"/>
    </row>
    <row r="90" spans="8:22" ht="15">
      <c r="H90" s="180"/>
      <c r="I90" s="180"/>
      <c r="J90" s="180"/>
      <c r="K90" s="180"/>
      <c r="L90" s="180"/>
      <c r="M90" s="180"/>
      <c r="N90" s="180"/>
      <c r="O90" s="180"/>
      <c r="P90" s="181"/>
      <c r="Q90" s="180"/>
      <c r="S90" s="187" t="s">
        <v>170</v>
      </c>
      <c r="T90" s="62"/>
      <c r="U90" s="63"/>
      <c r="V90" s="56"/>
    </row>
    <row r="91" spans="8:19" ht="15">
      <c r="H91" s="180"/>
      <c r="I91" s="180"/>
      <c r="J91" s="180"/>
      <c r="K91" s="180"/>
      <c r="L91" s="180"/>
      <c r="M91" s="180"/>
      <c r="N91" s="180"/>
      <c r="O91" s="180"/>
      <c r="P91" s="181"/>
      <c r="Q91" s="180"/>
      <c r="S91" s="188"/>
    </row>
    <row r="92" spans="8:17" ht="15">
      <c r="H92" s="180"/>
      <c r="I92" s="180"/>
      <c r="J92" s="180"/>
      <c r="K92" s="180"/>
      <c r="L92" s="180"/>
      <c r="M92" s="180"/>
      <c r="N92" s="180"/>
      <c r="O92" s="180"/>
      <c r="P92" s="181"/>
      <c r="Q92" s="180"/>
    </row>
    <row r="93" spans="8:17" ht="15">
      <c r="H93" s="180"/>
      <c r="I93" s="180"/>
      <c r="J93" s="180"/>
      <c r="K93" s="180"/>
      <c r="L93" s="180"/>
      <c r="M93" s="180"/>
      <c r="N93" s="180"/>
      <c r="O93" s="180"/>
      <c r="P93" s="181"/>
      <c r="Q93" s="180"/>
    </row>
    <row r="94" spans="8:17" ht="15">
      <c r="H94" s="180"/>
      <c r="I94" s="180"/>
      <c r="J94" s="180"/>
      <c r="K94" s="180"/>
      <c r="L94" s="180"/>
      <c r="M94" s="180"/>
      <c r="N94" s="180"/>
      <c r="O94" s="180"/>
      <c r="P94" s="181"/>
      <c r="Q94" s="180"/>
    </row>
    <row r="95" spans="8:17" ht="15">
      <c r="H95" s="180"/>
      <c r="I95" s="180"/>
      <c r="J95" s="180"/>
      <c r="K95" s="180"/>
      <c r="L95" s="180"/>
      <c r="M95" s="180"/>
      <c r="N95" s="180"/>
      <c r="O95" s="180"/>
      <c r="P95" s="181"/>
      <c r="Q95" s="180"/>
    </row>
    <row r="96" spans="8:17" ht="15">
      <c r="H96" s="180"/>
      <c r="I96" s="180"/>
      <c r="J96" s="180"/>
      <c r="K96" s="180"/>
      <c r="L96" s="180"/>
      <c r="M96" s="180"/>
      <c r="N96" s="180"/>
      <c r="O96" s="180"/>
      <c r="P96" s="181"/>
      <c r="Q96" s="180"/>
    </row>
    <row r="97" spans="8:17" ht="15">
      <c r="H97" s="180"/>
      <c r="I97" s="180"/>
      <c r="J97" s="180"/>
      <c r="K97" s="180"/>
      <c r="L97" s="180"/>
      <c r="M97" s="180"/>
      <c r="N97" s="180"/>
      <c r="O97" s="180"/>
      <c r="P97" s="181"/>
      <c r="Q97" s="180"/>
    </row>
    <row r="98" spans="8:17" ht="15">
      <c r="H98" s="180"/>
      <c r="I98" s="180"/>
      <c r="J98" s="180"/>
      <c r="K98" s="180"/>
      <c r="L98" s="180"/>
      <c r="M98" s="180"/>
      <c r="N98" s="180"/>
      <c r="O98" s="180"/>
      <c r="P98" s="181"/>
      <c r="Q98" s="180"/>
    </row>
    <row r="99" spans="8:17" ht="15">
      <c r="H99" s="180"/>
      <c r="I99" s="180"/>
      <c r="J99" s="180"/>
      <c r="K99" s="180"/>
      <c r="L99" s="180"/>
      <c r="M99" s="180"/>
      <c r="N99" s="180"/>
      <c r="O99" s="180"/>
      <c r="P99" s="181"/>
      <c r="Q99" s="180"/>
    </row>
    <row r="100" spans="8:17" ht="15">
      <c r="H100" s="180"/>
      <c r="I100" s="180"/>
      <c r="J100" s="180"/>
      <c r="K100" s="180"/>
      <c r="L100" s="180"/>
      <c r="M100" s="180"/>
      <c r="N100" s="180"/>
      <c r="O100" s="180"/>
      <c r="P100" s="181"/>
      <c r="Q100" s="180"/>
    </row>
    <row r="101" spans="8:17" ht="15">
      <c r="H101" s="180"/>
      <c r="I101" s="180"/>
      <c r="J101" s="180"/>
      <c r="K101" s="180"/>
      <c r="L101" s="180"/>
      <c r="M101" s="180"/>
      <c r="N101" s="180"/>
      <c r="O101" s="180"/>
      <c r="P101" s="181"/>
      <c r="Q101" s="180"/>
    </row>
    <row r="102" spans="8:17" ht="15">
      <c r="H102" s="180"/>
      <c r="I102" s="180"/>
      <c r="J102" s="180"/>
      <c r="K102" s="180"/>
      <c r="L102" s="180"/>
      <c r="M102" s="180"/>
      <c r="N102" s="180"/>
      <c r="O102" s="180"/>
      <c r="P102" s="181"/>
      <c r="Q102" s="180"/>
    </row>
    <row r="103" spans="8:17" ht="15">
      <c r="H103" s="180"/>
      <c r="I103" s="180"/>
      <c r="J103" s="180"/>
      <c r="K103" s="180"/>
      <c r="L103" s="180"/>
      <c r="M103" s="180"/>
      <c r="N103" s="180"/>
      <c r="O103" s="180"/>
      <c r="P103" s="181"/>
      <c r="Q103" s="180"/>
    </row>
    <row r="104" spans="8:17" ht="15">
      <c r="H104" s="180"/>
      <c r="I104" s="180"/>
      <c r="J104" s="180"/>
      <c r="K104" s="180"/>
      <c r="L104" s="180"/>
      <c r="M104" s="180"/>
      <c r="N104" s="180"/>
      <c r="O104" s="180"/>
      <c r="P104" s="181"/>
      <c r="Q104" s="180"/>
    </row>
    <row r="105" spans="8:17" ht="15">
      <c r="H105" s="180"/>
      <c r="I105" s="180"/>
      <c r="J105" s="180"/>
      <c r="K105" s="180"/>
      <c r="L105" s="180"/>
      <c r="M105" s="180"/>
      <c r="N105" s="180"/>
      <c r="O105" s="180"/>
      <c r="P105" s="181"/>
      <c r="Q105" s="180"/>
    </row>
    <row r="106" spans="8:17" ht="15">
      <c r="H106" s="180"/>
      <c r="I106" s="180"/>
      <c r="J106" s="180"/>
      <c r="K106" s="180"/>
      <c r="L106" s="180"/>
      <c r="M106" s="180"/>
      <c r="N106" s="180"/>
      <c r="O106" s="180"/>
      <c r="P106" s="181"/>
      <c r="Q106" s="180"/>
    </row>
    <row r="107" spans="8:17" ht="15">
      <c r="H107" s="180"/>
      <c r="I107" s="180"/>
      <c r="J107" s="180"/>
      <c r="K107" s="180"/>
      <c r="L107" s="180"/>
      <c r="M107" s="180"/>
      <c r="N107" s="180"/>
      <c r="O107" s="180"/>
      <c r="P107" s="181"/>
      <c r="Q107" s="180"/>
    </row>
    <row r="108" spans="8:17" ht="15">
      <c r="H108" s="180"/>
      <c r="I108" s="180"/>
      <c r="J108" s="180"/>
      <c r="K108" s="180"/>
      <c r="L108" s="180"/>
      <c r="M108" s="180"/>
      <c r="N108" s="180"/>
      <c r="O108" s="180"/>
      <c r="P108" s="181"/>
      <c r="Q108" s="180"/>
    </row>
    <row r="109" spans="8:17" ht="15">
      <c r="H109" s="180"/>
      <c r="I109" s="180"/>
      <c r="J109" s="180"/>
      <c r="K109" s="180"/>
      <c r="L109" s="180"/>
      <c r="M109" s="180"/>
      <c r="N109" s="180"/>
      <c r="O109" s="180"/>
      <c r="P109" s="181"/>
      <c r="Q109" s="180"/>
    </row>
    <row r="110" spans="8:17" ht="15">
      <c r="H110" s="180"/>
      <c r="I110" s="180"/>
      <c r="J110" s="180"/>
      <c r="K110" s="180"/>
      <c r="L110" s="180"/>
      <c r="M110" s="180"/>
      <c r="N110" s="180"/>
      <c r="O110" s="180"/>
      <c r="P110" s="181"/>
      <c r="Q110" s="180"/>
    </row>
    <row r="111" spans="8:17" ht="15">
      <c r="H111" s="180"/>
      <c r="I111" s="180"/>
      <c r="J111" s="180"/>
      <c r="K111" s="180"/>
      <c r="L111" s="180"/>
      <c r="M111" s="180"/>
      <c r="N111" s="180"/>
      <c r="O111" s="180"/>
      <c r="P111" s="181"/>
      <c r="Q111" s="180"/>
    </row>
    <row r="112" spans="8:17" ht="15">
      <c r="H112" s="180"/>
      <c r="I112" s="180"/>
      <c r="J112" s="180"/>
      <c r="K112" s="180"/>
      <c r="L112" s="180"/>
      <c r="M112" s="180"/>
      <c r="N112" s="180"/>
      <c r="O112" s="180"/>
      <c r="P112" s="181"/>
      <c r="Q112" s="180"/>
    </row>
  </sheetData>
  <sheetProtection password="C370" sheet="1" objects="1" scenarios="1"/>
  <mergeCells count="71">
    <mergeCell ref="S70:S71"/>
    <mergeCell ref="S72:S73"/>
    <mergeCell ref="S74:S75"/>
    <mergeCell ref="S76:S77"/>
    <mergeCell ref="S78:S79"/>
    <mergeCell ref="S55:S56"/>
    <mergeCell ref="S57:S58"/>
    <mergeCell ref="S61:S62"/>
    <mergeCell ref="S64:S65"/>
    <mergeCell ref="S66:S67"/>
    <mergeCell ref="S68:S69"/>
    <mergeCell ref="E48:E50"/>
    <mergeCell ref="S49:S50"/>
    <mergeCell ref="C51:D51"/>
    <mergeCell ref="S51:S52"/>
    <mergeCell ref="C52:D52"/>
    <mergeCell ref="C53:D53"/>
    <mergeCell ref="S53:S54"/>
    <mergeCell ref="B54:E54"/>
    <mergeCell ref="B39:B41"/>
    <mergeCell ref="E39:E41"/>
    <mergeCell ref="S40:S41"/>
    <mergeCell ref="B42:B44"/>
    <mergeCell ref="S43:S44"/>
    <mergeCell ref="B45:B47"/>
    <mergeCell ref="E45:E47"/>
    <mergeCell ref="S45:S46"/>
    <mergeCell ref="S47:S48"/>
    <mergeCell ref="B48:B50"/>
    <mergeCell ref="S31:S32"/>
    <mergeCell ref="B32:B34"/>
    <mergeCell ref="E32:E34"/>
    <mergeCell ref="B35:E35"/>
    <mergeCell ref="B36:B38"/>
    <mergeCell ref="C36:D36"/>
    <mergeCell ref="E36:E38"/>
    <mergeCell ref="C37:D37"/>
    <mergeCell ref="C38:D38"/>
    <mergeCell ref="S38:S39"/>
    <mergeCell ref="B23:B25"/>
    <mergeCell ref="E23:E25"/>
    <mergeCell ref="B26:B28"/>
    <mergeCell ref="E26:E28"/>
    <mergeCell ref="B29:B31"/>
    <mergeCell ref="E29:E31"/>
    <mergeCell ref="B19:E19"/>
    <mergeCell ref="S19:S20"/>
    <mergeCell ref="B20:B22"/>
    <mergeCell ref="C20:D20"/>
    <mergeCell ref="E20:E22"/>
    <mergeCell ref="C21:D21"/>
    <mergeCell ref="S21:S22"/>
    <mergeCell ref="C22:D22"/>
    <mergeCell ref="C15:D15"/>
    <mergeCell ref="B16:B18"/>
    <mergeCell ref="C16:D16"/>
    <mergeCell ref="E16:E18"/>
    <mergeCell ref="C17:D17"/>
    <mergeCell ref="S17:S18"/>
    <mergeCell ref="C11:D11"/>
    <mergeCell ref="K11:O11"/>
    <mergeCell ref="B12:E12"/>
    <mergeCell ref="C13:D13"/>
    <mergeCell ref="S13:S14"/>
    <mergeCell ref="C14:D14"/>
    <mergeCell ref="B2:E2"/>
    <mergeCell ref="B6:E6"/>
    <mergeCell ref="B7:E7"/>
    <mergeCell ref="B8:C8"/>
    <mergeCell ref="B9:E9"/>
    <mergeCell ref="C10:D10"/>
  </mergeCells>
  <dataValidations count="8">
    <dataValidation type="list" allowBlank="1" showInputMessage="1" showErrorMessage="1" sqref="C36:D36">
      <formula1>$I$12:$I$28</formula1>
    </dataValidation>
    <dataValidation type="list" allowBlank="1" showInputMessage="1" showErrorMessage="1" sqref="D27">
      <formula1>$P$12:$P$32</formula1>
    </dataValidation>
    <dataValidation type="list" allowBlank="1" showInputMessage="1" showErrorMessage="1" sqref="D23:D24">
      <formula1>$J$12:$J$22</formula1>
    </dataValidation>
    <dataValidation type="list" allowBlank="1" showInputMessage="1" showErrorMessage="1" sqref="D26">
      <formula1>$P$12:$P$31</formula1>
    </dataValidation>
    <dataValidation type="list" allowBlank="1" showInputMessage="1" showErrorMessage="1" sqref="C20:D21">
      <formula1>$I$12:$I$27</formula1>
    </dataValidation>
    <dataValidation type="list" allowBlank="1" showInputMessage="1" showErrorMessage="1" sqref="C16:D17">
      <formula1>$H$12:$H$23</formula1>
    </dataValidation>
    <dataValidation type="list" allowBlank="1" showInputMessage="1" showErrorMessage="1" sqref="D39">
      <formula1>$J$12:$J$26</formula1>
    </dataValidation>
    <dataValidation type="list" allowBlank="1" showInputMessage="1" showErrorMessage="1" sqref="D42:D43">
      <formula1>$P$12:$P$35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Tambasco</dc:creator>
  <cp:keywords/>
  <dc:description/>
  <cp:lastModifiedBy>Adriana Torchelo</cp:lastModifiedBy>
  <cp:lastPrinted>2015-06-16T12:53:48Z</cp:lastPrinted>
  <dcterms:created xsi:type="dcterms:W3CDTF">2015-05-19T13:02:59Z</dcterms:created>
  <dcterms:modified xsi:type="dcterms:W3CDTF">2015-08-13T14:30:05Z</dcterms:modified>
  <cp:category/>
  <cp:version/>
  <cp:contentType/>
  <cp:contentStatus/>
</cp:coreProperties>
</file>